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03 Projekt\01 Pågående projekt\Officiell statistik rörlig bild\09 Färdig publikation\"/>
    </mc:Choice>
  </mc:AlternateContent>
  <xr:revisionPtr revIDLastSave="0" documentId="13_ncr:1_{A025D66D-2352-4379-9E7E-22B96AF0F30C}" xr6:coauthVersionLast="47" xr6:coauthVersionMax="47" xr10:uidLastSave="{00000000-0000-0000-0000-000000000000}"/>
  <bookViews>
    <workbookView xWindow="6" yWindow="474" windowWidth="23034" windowHeight="12234" tabRatio="797" xr2:uid="{00000000-000D-0000-FFFF-FFFF00000000}"/>
  </bookViews>
  <sheets>
    <sheet name="Innehåll" sheetId="10" r:id="rId1"/>
    <sheet name="Tabell 1" sheetId="1" r:id="rId2"/>
    <sheet name="Tabell 2" sheetId="5" r:id="rId3"/>
    <sheet name="Tabell 3" sheetId="9" r:id="rId4"/>
    <sheet name="Tabell 4" sheetId="2" r:id="rId5"/>
    <sheet name="Tabell 5" sheetId="3" r:id="rId6"/>
    <sheet name="Tabell 6" sheetId="4" r:id="rId7"/>
    <sheet name="Tabell 7 " sheetId="11" r:id="rId8"/>
  </sheets>
  <definedNames>
    <definedName name="_xlnm._FilterDatabase" localSheetId="2" hidden="1">'Tabell 2'!$A$5:$D$40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1" l="1"/>
  <c r="E16" i="11"/>
  <c r="D16" i="11"/>
  <c r="C18" i="4"/>
  <c r="D17" i="9"/>
  <c r="I6" i="2"/>
  <c r="H7" i="2"/>
  <c r="H8" i="2"/>
  <c r="H6" i="2"/>
  <c r="I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D23" i="9"/>
  <c r="B16" i="11"/>
  <c r="H14" i="3" l="1"/>
  <c r="E27" i="3" l="1"/>
  <c r="I27" i="3" s="1"/>
  <c r="E9" i="2"/>
  <c r="H8" i="3"/>
  <c r="C24" i="9"/>
  <c r="C23" i="9"/>
  <c r="C22" i="9"/>
  <c r="H13" i="3"/>
  <c r="U12" i="1"/>
  <c r="V35" i="1"/>
  <c r="U35" i="1"/>
  <c r="T35" i="1"/>
  <c r="S35" i="1"/>
  <c r="R35" i="1"/>
  <c r="V33" i="1"/>
  <c r="U33" i="1"/>
  <c r="T33" i="1"/>
  <c r="S33" i="1"/>
  <c r="R33" i="1"/>
  <c r="V34" i="1"/>
  <c r="U34" i="1"/>
  <c r="T34" i="1"/>
  <c r="S34" i="1"/>
  <c r="R34" i="1"/>
  <c r="V30" i="1"/>
  <c r="U30" i="1"/>
  <c r="T30" i="1"/>
  <c r="S30" i="1"/>
  <c r="R30" i="1"/>
  <c r="R12" i="1"/>
  <c r="S12" i="1"/>
  <c r="T12" i="1"/>
  <c r="V12" i="1"/>
  <c r="V29" i="1"/>
  <c r="U29" i="1"/>
  <c r="T29" i="1"/>
  <c r="S31" i="1"/>
  <c r="R31" i="1"/>
  <c r="V31" i="1"/>
  <c r="U31" i="1"/>
  <c r="T31" i="1"/>
  <c r="V27" i="1"/>
  <c r="U27" i="1"/>
  <c r="T27" i="1"/>
  <c r="S29" i="1"/>
  <c r="R29" i="1"/>
  <c r="S27" i="1"/>
  <c r="R27" i="1"/>
  <c r="S26" i="1"/>
  <c r="R26" i="1"/>
  <c r="S25" i="1"/>
  <c r="R25" i="1"/>
  <c r="S24" i="1"/>
  <c r="R24" i="1"/>
  <c r="S23" i="1"/>
  <c r="R23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R6" i="1"/>
  <c r="S11" i="1"/>
  <c r="R11" i="1"/>
  <c r="S10" i="1"/>
  <c r="R10" i="1"/>
  <c r="S9" i="1"/>
  <c r="R9" i="1"/>
  <c r="S8" i="1"/>
  <c r="R8" i="1"/>
  <c r="S6" i="1"/>
  <c r="T6" i="1"/>
  <c r="G13" i="3"/>
  <c r="G14" i="3"/>
  <c r="D24" i="9"/>
  <c r="D22" i="9"/>
  <c r="V26" i="1"/>
  <c r="U26" i="1"/>
  <c r="T26" i="1"/>
  <c r="V25" i="1"/>
  <c r="U25" i="1"/>
  <c r="T25" i="1"/>
  <c r="V24" i="1"/>
  <c r="U24" i="1"/>
  <c r="T24" i="1"/>
  <c r="V23" i="1"/>
  <c r="U23" i="1"/>
  <c r="T23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1" i="1"/>
  <c r="U11" i="1"/>
  <c r="T11" i="1"/>
  <c r="V10" i="1"/>
  <c r="U10" i="1"/>
  <c r="T10" i="1"/>
  <c r="V9" i="1"/>
  <c r="U9" i="1"/>
  <c r="T9" i="1"/>
  <c r="V8" i="1"/>
  <c r="U8" i="1"/>
  <c r="T8" i="1"/>
  <c r="V6" i="1"/>
  <c r="U6" i="1"/>
  <c r="D38" i="5"/>
  <c r="G27" i="3"/>
  <c r="H27" i="3"/>
  <c r="C9" i="2"/>
  <c r="D9" i="2"/>
  <c r="B9" i="2"/>
  <c r="G8" i="2"/>
  <c r="G7" i="2"/>
  <c r="G6" i="2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I8" i="2"/>
  <c r="I7" i="2"/>
  <c r="H6" i="3"/>
  <c r="B27" i="3"/>
  <c r="F27" i="3" s="1"/>
  <c r="H26" i="3"/>
  <c r="H25" i="3"/>
  <c r="H24" i="3"/>
  <c r="H23" i="3"/>
  <c r="H22" i="3"/>
  <c r="H21" i="3"/>
  <c r="H20" i="3"/>
  <c r="H19" i="3"/>
  <c r="H18" i="3"/>
  <c r="H17" i="3"/>
  <c r="H16" i="3"/>
  <c r="H15" i="3"/>
  <c r="H12" i="3"/>
  <c r="H11" i="3"/>
  <c r="H10" i="3"/>
  <c r="H9" i="3"/>
  <c r="H7" i="3"/>
  <c r="F6" i="2"/>
  <c r="F7" i="2"/>
  <c r="F8" i="2"/>
  <c r="D25" i="9" l="1"/>
  <c r="C25" i="9"/>
  <c r="E24" i="9" s="1"/>
  <c r="E22" i="9"/>
  <c r="J9" i="2"/>
  <c r="F9" i="2" s="1"/>
  <c r="H9" i="2" l="1"/>
  <c r="F24" i="9"/>
  <c r="F23" i="9"/>
  <c r="F25" i="9" s="1"/>
  <c r="E23" i="9"/>
  <c r="E25" i="9" s="1"/>
  <c r="F22" i="9"/>
  <c r="G9" i="2"/>
  <c r="I9" i="2"/>
</calcChain>
</file>

<file path=xl/sharedStrings.xml><?xml version="1.0" encoding="utf-8"?>
<sst xmlns="http://schemas.openxmlformats.org/spreadsheetml/2006/main" count="297" uniqueCount="155">
  <si>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</si>
  <si>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</si>
  <si>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</si>
  <si>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</si>
  <si>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</si>
  <si>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</si>
  <si>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</si>
  <si>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</si>
  <si>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</si>
  <si>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</si>
  <si>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</si>
  <si>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</si>
  <si>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Månad</t>
  </si>
  <si>
    <t>Antal besök</t>
  </si>
  <si>
    <t>Antal visningar</t>
  </si>
  <si>
    <t>Län</t>
  </si>
  <si>
    <t>Befolkning</t>
  </si>
  <si>
    <t xml:space="preserve"> Stockholms län</t>
  </si>
  <si>
    <t xml:space="preserve"> Uppsala län</t>
  </si>
  <si>
    <t xml:space="preserve"> Södermanlands län</t>
  </si>
  <si>
    <t xml:space="preserve"> Östergötlands län</t>
  </si>
  <si>
    <t xml:space="preserve"> Jönköpings län</t>
  </si>
  <si>
    <t xml:space="preserve"> Kronobergs län</t>
  </si>
  <si>
    <t xml:space="preserve"> Kalmar län</t>
  </si>
  <si>
    <t xml:space="preserve"> Gotlands län</t>
  </si>
  <si>
    <t xml:space="preserve"> Blekinge län</t>
  </si>
  <si>
    <t xml:space="preserve"> Skåne län</t>
  </si>
  <si>
    <t xml:space="preserve"> Hallands län</t>
  </si>
  <si>
    <t xml:space="preserve"> Västra Götalands län</t>
  </si>
  <si>
    <t xml:space="preserve"> Värmlands län</t>
  </si>
  <si>
    <t xml:space="preserve"> Örebro län</t>
  </si>
  <si>
    <t xml:space="preserve"> Västmanlands län</t>
  </si>
  <si>
    <t xml:space="preserve"> Dalarnas län</t>
  </si>
  <si>
    <t xml:space="preserve"> Gävleborgs län</t>
  </si>
  <si>
    <t xml:space="preserve"> Västernorrlands län</t>
  </si>
  <si>
    <t xml:space="preserve"> Jämtlands län</t>
  </si>
  <si>
    <t xml:space="preserve"> Västerbottens län</t>
  </si>
  <si>
    <t xml:space="preserve"> Norrbottens län</t>
  </si>
  <si>
    <t>Totalt</t>
  </si>
  <si>
    <t>Biografer</t>
  </si>
  <si>
    <t>Storstäder och storstadsnära kommuner</t>
  </si>
  <si>
    <t>Större städer och kommuner nära större stad</t>
  </si>
  <si>
    <t>Mindre städer/tätorter och landsbygdskommuner</t>
  </si>
  <si>
    <t>Barntillåten</t>
  </si>
  <si>
    <t>Tillåten från 7 år</t>
  </si>
  <si>
    <t>Tillåten från 11 år</t>
  </si>
  <si>
    <t>Tillåten från 15 år</t>
  </si>
  <si>
    <t>Premiärer för året</t>
  </si>
  <si>
    <t>Filmer som hade premiär 1992-1983</t>
  </si>
  <si>
    <t>Filmer som hade premiär 1982-1968</t>
  </si>
  <si>
    <t>Filmer som hade premiär 1967 eller tidigare</t>
  </si>
  <si>
    <t>Visningar</t>
  </si>
  <si>
    <t>Antal besök på  premiärer</t>
  </si>
  <si>
    <t>Antal besökare på filmer med svenskt produktionsland</t>
  </si>
  <si>
    <t>Premiärsårtalsgruppering</t>
  </si>
  <si>
    <t>Antal visningar av premiärer</t>
  </si>
  <si>
    <t>Premiärårtalsgruppering</t>
  </si>
  <si>
    <t>År</t>
  </si>
  <si>
    <t>Variabel</t>
  </si>
  <si>
    <t>Andel besökare av alla besök</t>
  </si>
  <si>
    <t>Statistikår</t>
  </si>
  <si>
    <t>Ej animerad</t>
  </si>
  <si>
    <t>Animerad</t>
  </si>
  <si>
    <t>Klartext, variabelvärde</t>
  </si>
  <si>
    <t>Variabelvärdekod</t>
  </si>
  <si>
    <t>Unika filmer (som visats)</t>
  </si>
  <si>
    <t>Indelning kommungrupper (grov)</t>
  </si>
  <si>
    <t>Salonger (per milj. invånare)</t>
  </si>
  <si>
    <t xml:space="preserve">Salonger </t>
  </si>
  <si>
    <t>Besök</t>
  </si>
  <si>
    <t>10 största filmerna</t>
  </si>
  <si>
    <t>kod</t>
  </si>
  <si>
    <t>Andel av total, besök</t>
  </si>
  <si>
    <t>Andel av total, visningar</t>
  </si>
  <si>
    <t>Indelning</t>
  </si>
  <si>
    <t>100+ största filmerna</t>
  </si>
  <si>
    <t>10-20 största filmerna</t>
  </si>
  <si>
    <t>20-30 största filmerna</t>
  </si>
  <si>
    <t>30-40 största filmerna</t>
  </si>
  <si>
    <t>40-50 största filmerna</t>
  </si>
  <si>
    <t>50-60 största filmerna</t>
  </si>
  <si>
    <t>60-70 största filmerna</t>
  </si>
  <si>
    <t>70-80 största filmerna</t>
  </si>
  <si>
    <t>80-90 största filmerna</t>
  </si>
  <si>
    <t>90-100 största filmerna</t>
  </si>
  <si>
    <t>Biograflokaler per milj. Invånare</t>
  </si>
  <si>
    <t xml:space="preserve">Produktionslandsgruppering </t>
  </si>
  <si>
    <t>Tabell 1. Biografbesök 2023, Rike</t>
  </si>
  <si>
    <t>Table 1. Visits on cinemas 2023, country</t>
  </si>
  <si>
    <t>Besök per visning på premiärer</t>
  </si>
  <si>
    <t>Tabell 2. Biografbesök 2023, Rike, Premiärårtal och produktionslandsgruppering</t>
  </si>
  <si>
    <t>Table2. Cinemavisits 2023, by year and productioncountrycategory</t>
  </si>
  <si>
    <t>Tabell 3. Filmer efter antal besökare</t>
  </si>
  <si>
    <t>Table 3. Movies by number of visitors</t>
  </si>
  <si>
    <t>Table 4. Cinemavisits 2023, by municipality grouping (coarse)</t>
  </si>
  <si>
    <t>Tabell 5. Biografbesök 2023, län</t>
  </si>
  <si>
    <t>Table 5. Cinemavisits 2023, per county</t>
  </si>
  <si>
    <t>Tabell 6. Biografbesök 2023, månadsvis</t>
  </si>
  <si>
    <t>Table 6. Cinemavisits 2023, per month</t>
  </si>
  <si>
    <t>Biografer 2023</t>
  </si>
  <si>
    <t>Not: Observera att antal biografer motsvarar antalet lokaler där film visats.</t>
  </si>
  <si>
    <t>Källa: Filmägarnas kontrollbyrå och Svenska filminsitututet, samt egna beräkningar</t>
  </si>
  <si>
    <t>30 största filmerna</t>
  </si>
  <si>
    <t>1-3</t>
  </si>
  <si>
    <t>Filmer som hade premiär 2022</t>
  </si>
  <si>
    <t>Filmer som hade premiär 2021-2003</t>
  </si>
  <si>
    <t>Filmer som hade premiär 2002-1993</t>
  </si>
  <si>
    <t>Övriga filmer</t>
  </si>
  <si>
    <t>4-11</t>
  </si>
  <si>
    <t>Producerat i Sverige</t>
  </si>
  <si>
    <t>Producerat i övriga världen</t>
  </si>
  <si>
    <t>Uppgift saknas</t>
  </si>
  <si>
    <t>Antal besök, ej premiärfilmer (inkl. okänt årtal)</t>
  </si>
  <si>
    <t>Antal besökare, ej svenskt produktionsland (inkl. okänt land)</t>
  </si>
  <si>
    <t>Antal visningar av film, ej premiärer (inkl. okänt årtal)</t>
  </si>
  <si>
    <t>Besök per visning totalt</t>
  </si>
  <si>
    <t>Andel visningar av alla visningar</t>
  </si>
  <si>
    <t>Antal visningar av filmer med ej Svenskt produktionsland (inkl. okänt land)</t>
  </si>
  <si>
    <t>Antal visningar på filmer med Svenskt produktionsland</t>
  </si>
  <si>
    <t>Unika kommuner (som haft filmvisningar)</t>
  </si>
  <si>
    <t>Rekomenderad ålder</t>
  </si>
  <si>
    <t>Dokumentär</t>
  </si>
  <si>
    <t>Produktionslandsgruppering</t>
  </si>
  <si>
    <t>Ej dokumentär</t>
  </si>
  <si>
    <t>21-100</t>
  </si>
  <si>
    <t>101-250</t>
  </si>
  <si>
    <t>251-500</t>
  </si>
  <si>
    <t>1-5</t>
  </si>
  <si>
    <t>6-20</t>
  </si>
  <si>
    <t>Samtliga</t>
  </si>
  <si>
    <t>Tabell 7. Filmer efter grupperat antal visningar</t>
  </si>
  <si>
    <t>Table 7. Movies by grouped number of screenings</t>
  </si>
  <si>
    <t>501-1 000</t>
  </si>
  <si>
    <t>1 001-1 500</t>
  </si>
  <si>
    <t>1 501-2 000</t>
  </si>
  <si>
    <t>2 001-5 000</t>
  </si>
  <si>
    <t>Producerat i Europa (exkl. Sverige)</t>
  </si>
  <si>
    <t>Producerat i Europa (Exkl. Sverige)</t>
  </si>
  <si>
    <t>Producerat i USA</t>
  </si>
  <si>
    <t>Not: I gruppen Europa ingår utöver EU 27 även exempelvis Storbritannien och andra länder som tillhör den euopeiska landmassan</t>
  </si>
  <si>
    <t>Antal besök per visning där på film med Svenskt produktionsland</t>
  </si>
  <si>
    <t>Biografer per milj. Invånare</t>
  </si>
  <si>
    <t>Visningar per 1 000 invånare</t>
  </si>
  <si>
    <t>Besök/ invånare</t>
  </si>
  <si>
    <t>Källa: Filmägarnas kontrollbyrå, samt egna beräkningar</t>
  </si>
  <si>
    <t>Antal premiärfilmer</t>
  </si>
  <si>
    <t>Antal besökare (samtliga filmer)</t>
  </si>
  <si>
    <t>Antal visningar (samtliga filmer)</t>
  </si>
  <si>
    <t>Antal filmer (samtliga)</t>
  </si>
  <si>
    <t>5 001-</t>
  </si>
  <si>
    <t>Källa: Filmägarnas kontrollbyrå, Svenska filminsitututet och The Movie Database , samt egna beräkningar</t>
  </si>
  <si>
    <t>Not: Observera att antal biografer bygger på antalet lokaler där film visats.</t>
  </si>
  <si>
    <t>Tillbaka till Innehåll</t>
  </si>
  <si>
    <t>Källa: Filmägarnas kontrollbyrå, samt egna beräkningar. Indelning av Sveriges Kommuner och Regioner  (SKR).</t>
  </si>
  <si>
    <t xml:space="preserve">Tabell 4. Biografbesök 2023, kommungruppsindelning (grov)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</si>
</sst>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el"/>
    </font>
    <font>
      <sz val="8"/>
      <color theme="1"/>
      <name val="Ariel"/>
    </font>
    <font>
      <b/>
      <sz val="9"/>
      <color theme="1"/>
      <name val="Ariel"/>
    </font>
    <font>
      <sz val="9"/>
      <color theme="1"/>
      <name val="Ariel"/>
    </font>
    <font>
      <b/>
      <sz val="9"/>
      <color theme="1"/>
      <name val="Arie"/>
    </font>
    <font>
      <b/>
      <sz val="8"/>
      <name val="Ariel"/>
    </font>
    <font>
      <sz val="8"/>
      <name val="Ariel"/>
    </font>
    <font>
      <b/>
      <sz val="9"/>
      <color rgb="FFFF0000"/>
      <name val="Arie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8"/>
      <name val="Ariel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8"/>
      <color theme="1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rgb="FF999999"/>
      </right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9" fontId="3" fillId="0" borderId="0" applyBorder="0">
      <alignment vertical="top"/>
    </xf>
    <xf numFmtId="49" fontId="4" fillId="0" borderId="0" applyFill="0">
      <alignment vertical="top"/>
    </xf>
    <xf numFmtId="0" fontId="5" fillId="0" borderId="0" applyBorder="0">
      <alignment horizontal="left" vertical="center" wrapText="1"/>
    </xf>
    <xf numFmtId="0" fontId="15" fillId="0" borderId="0" applyNumberFormat="0" applyProtection="0">
      <alignment wrapText="1"/>
    </xf>
    <xf numFmtId="0" fontId="16" fillId="0" borderId="0">
      <alignment wrapText="1"/>
    </xf>
    <xf numFmtId="0" fontId="18" fillId="0" borderId="0">
      <alignment wrapText="1"/>
    </xf>
    <xf numFmtId="0" fontId="19" fillId="0" borderId="0" applyNumberFormat="0" applyFill="0" applyBorder="0" applyAlignment="0" applyProtection="0"/>
  </cellStyleXfs>
  <cellXfs count="125">
    <xf numFmtId="0" fontId="0" fillId="0" borderId="0" xfId="0"/>
    <xf numFmtId="0" fontId="6" fillId="0" borderId="1" xfId="0" applyFont="1" applyBorder="1" applyAlignment="1">
      <alignment vertical="top" wrapText="1"/>
    </xf>
    <xf numFmtId="0" fontId="5" fillId="0" borderId="0" xfId="0" applyFont="1"/>
    <xf numFmtId="3" fontId="5" fillId="0" borderId="0" xfId="0" applyNumberFormat="1" applyFont="1"/>
    <xf numFmtId="9" fontId="5" fillId="0" borderId="0" xfId="1" applyFont="1"/>
    <xf numFmtId="1" fontId="5" fillId="0" borderId="0" xfId="0" applyNumberFormat="1" applyFont="1"/>
    <xf numFmtId="3" fontId="5" fillId="3" borderId="0" xfId="0" applyNumberFormat="1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9" fontId="5" fillId="0" borderId="0" xfId="1" applyFont="1" applyAlignment="1">
      <alignment horizontal="right" vertical="center" wrapText="1"/>
    </xf>
    <xf numFmtId="9" fontId="5" fillId="3" borderId="0" xfId="1" applyFont="1" applyFill="1" applyAlignment="1">
      <alignment horizontal="right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3" fontId="8" fillId="2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1" fontId="8" fillId="2" borderId="0" xfId="0" applyNumberFormat="1" applyFont="1" applyFill="1"/>
    <xf numFmtId="9" fontId="8" fillId="2" borderId="0" xfId="1" applyFont="1" applyFill="1"/>
    <xf numFmtId="9" fontId="8" fillId="0" borderId="0" xfId="1" applyFont="1"/>
    <xf numFmtId="1" fontId="8" fillId="0" borderId="0" xfId="0" applyNumberFormat="1" applyFont="1"/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/>
    <xf numFmtId="3" fontId="8" fillId="2" borderId="3" xfId="0" applyNumberFormat="1" applyFont="1" applyFill="1" applyBorder="1"/>
    <xf numFmtId="1" fontId="8" fillId="2" borderId="3" xfId="0" applyNumberFormat="1" applyFont="1" applyFill="1" applyBorder="1"/>
    <xf numFmtId="9" fontId="8" fillId="2" borderId="3" xfId="1" applyFont="1" applyFill="1" applyBorder="1"/>
    <xf numFmtId="0" fontId="7" fillId="0" borderId="7" xfId="0" applyFont="1" applyBorder="1" applyAlignment="1">
      <alignment horizontal="left"/>
    </xf>
    <xf numFmtId="3" fontId="7" fillId="0" borderId="7" xfId="0" applyNumberFormat="1" applyFont="1" applyBorder="1"/>
    <xf numFmtId="3" fontId="7" fillId="0" borderId="8" xfId="0" applyNumberFormat="1" applyFont="1" applyBorder="1"/>
    <xf numFmtId="9" fontId="7" fillId="0" borderId="8" xfId="0" applyNumberFormat="1" applyFont="1" applyBorder="1"/>
    <xf numFmtId="9" fontId="7" fillId="0" borderId="9" xfId="0" applyNumberFormat="1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65" fontId="8" fillId="2" borderId="0" xfId="0" applyNumberFormat="1" applyFont="1" applyFill="1"/>
    <xf numFmtId="165" fontId="8" fillId="0" borderId="0" xfId="0" applyNumberFormat="1" applyFont="1"/>
    <xf numFmtId="1" fontId="7" fillId="0" borderId="2" xfId="0" applyNumberFormat="1" applyFont="1" applyBorder="1"/>
    <xf numFmtId="3" fontId="7" fillId="0" borderId="2" xfId="0" applyNumberFormat="1" applyFont="1" applyBorder="1"/>
    <xf numFmtId="165" fontId="7" fillId="0" borderId="2" xfId="0" applyNumberFormat="1" applyFont="1" applyBorder="1"/>
    <xf numFmtId="3" fontId="13" fillId="2" borderId="0" xfId="0" applyNumberFormat="1" applyFont="1" applyFill="1"/>
    <xf numFmtId="1" fontId="13" fillId="2" borderId="0" xfId="0" applyNumberFormat="1" applyFont="1" applyFill="1"/>
    <xf numFmtId="164" fontId="13" fillId="2" borderId="0" xfId="0" applyNumberFormat="1" applyFont="1" applyFill="1"/>
    <xf numFmtId="3" fontId="13" fillId="0" borderId="0" xfId="0" applyNumberFormat="1" applyFont="1"/>
    <xf numFmtId="1" fontId="13" fillId="0" borderId="0" xfId="0" applyNumberFormat="1" applyFont="1"/>
    <xf numFmtId="164" fontId="13" fillId="0" borderId="0" xfId="0" applyNumberFormat="1" applyFont="1"/>
    <xf numFmtId="164" fontId="12" fillId="0" borderId="2" xfId="0" applyNumberFormat="1" applyFont="1" applyBorder="1"/>
    <xf numFmtId="1" fontId="13" fillId="0" borderId="3" xfId="0" applyNumberFormat="1" applyFont="1" applyBorder="1"/>
    <xf numFmtId="3" fontId="13" fillId="0" borderId="3" xfId="0" applyNumberFormat="1" applyFont="1" applyBorder="1"/>
    <xf numFmtId="3" fontId="8" fillId="0" borderId="3" xfId="0" applyNumberFormat="1" applyFont="1" applyBorder="1"/>
    <xf numFmtId="1" fontId="5" fillId="3" borderId="0" xfId="0" applyNumberFormat="1" applyFont="1" applyFill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/>
    </xf>
    <xf numFmtId="3" fontId="0" fillId="4" borderId="0" xfId="0" applyNumberFormat="1" applyFill="1"/>
    <xf numFmtId="49" fontId="3" fillId="4" borderId="0" xfId="3" applyFill="1">
      <alignment vertical="top"/>
    </xf>
    <xf numFmtId="49" fontId="4" fillId="4" borderId="0" xfId="4" applyFill="1">
      <alignment vertical="top"/>
    </xf>
    <xf numFmtId="0" fontId="0" fillId="4" borderId="0" xfId="0" applyFill="1" applyAlignment="1">
      <alignment vertical="top" wrapText="1"/>
    </xf>
    <xf numFmtId="0" fontId="8" fillId="4" borderId="0" xfId="0" applyFont="1" applyFill="1"/>
    <xf numFmtId="0" fontId="0" fillId="4" borderId="0" xfId="0" applyFill="1" applyAlignment="1">
      <alignment horizontal="left" vertical="top" wrapText="1"/>
    </xf>
    <xf numFmtId="0" fontId="10" fillId="4" borderId="0" xfId="0" applyFont="1" applyFill="1"/>
    <xf numFmtId="0" fontId="9" fillId="4" borderId="0" xfId="0" applyFont="1" applyFill="1"/>
    <xf numFmtId="0" fontId="14" fillId="4" borderId="0" xfId="0" applyFont="1" applyFill="1"/>
    <xf numFmtId="0" fontId="11" fillId="4" borderId="0" xfId="0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6" fillId="4" borderId="0" xfId="6" applyFont="1" applyFill="1">
      <alignment wrapText="1"/>
    </xf>
    <xf numFmtId="0" fontId="17" fillId="4" borderId="3" xfId="2" applyFont="1" applyFill="1" applyBorder="1" applyAlignment="1"/>
    <xf numFmtId="0" fontId="2" fillId="4" borderId="3" xfId="2" applyFill="1" applyBorder="1" applyAlignment="1"/>
    <xf numFmtId="1" fontId="5" fillId="4" borderId="3" xfId="0" applyNumberFormat="1" applyFont="1" applyFill="1" applyBorder="1" applyAlignment="1">
      <alignment horizontal="left" vertical="center"/>
    </xf>
    <xf numFmtId="0" fontId="5" fillId="4" borderId="3" xfId="0" applyFont="1" applyFill="1" applyBorder="1"/>
    <xf numFmtId="3" fontId="5" fillId="4" borderId="3" xfId="0" applyNumberFormat="1" applyFont="1" applyFill="1" applyBorder="1"/>
    <xf numFmtId="9" fontId="5" fillId="4" borderId="3" xfId="1" applyFont="1" applyFill="1" applyBorder="1"/>
    <xf numFmtId="1" fontId="5" fillId="4" borderId="3" xfId="0" applyNumberFormat="1" applyFont="1" applyFill="1" applyBorder="1"/>
    <xf numFmtId="165" fontId="8" fillId="2" borderId="3" xfId="0" applyNumberFormat="1" applyFont="1" applyFill="1" applyBorder="1"/>
    <xf numFmtId="3" fontId="12" fillId="2" borderId="8" xfId="0" applyNumberFormat="1" applyFont="1" applyFill="1" applyBorder="1"/>
    <xf numFmtId="3" fontId="7" fillId="2" borderId="8" xfId="0" applyNumberFormat="1" applyFont="1" applyFill="1" applyBorder="1"/>
    <xf numFmtId="0" fontId="7" fillId="0" borderId="8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12" fillId="2" borderId="8" xfId="0" applyNumberFormat="1" applyFont="1" applyFill="1" applyBorder="1" applyAlignment="1">
      <alignment horizontal="center"/>
    </xf>
    <xf numFmtId="0" fontId="18" fillId="0" borderId="0" xfId="8" applyAlignment="1"/>
    <xf numFmtId="0" fontId="7" fillId="0" borderId="10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16" fontId="8" fillId="2" borderId="3" xfId="0" quotePrefix="1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right"/>
    </xf>
    <xf numFmtId="1" fontId="5" fillId="3" borderId="8" xfId="0" applyNumberFormat="1" applyFont="1" applyFill="1" applyBorder="1" applyAlignment="1">
      <alignment horizontal="lef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9" fontId="5" fillId="3" borderId="8" xfId="1" applyFont="1" applyFill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4" borderId="0" xfId="0" applyNumberFormat="1" applyFont="1" applyFill="1" applyAlignment="1">
      <alignment horizontal="left" vertical="center"/>
    </xf>
    <xf numFmtId="0" fontId="5" fillId="4" borderId="0" xfId="0" applyFont="1" applyFill="1"/>
    <xf numFmtId="3" fontId="5" fillId="4" borderId="0" xfId="0" applyNumberFormat="1" applyFont="1" applyFill="1"/>
    <xf numFmtId="9" fontId="5" fillId="4" borderId="0" xfId="1" applyFont="1" applyFill="1" applyBorder="1"/>
    <xf numFmtId="9" fontId="5" fillId="0" borderId="0" xfId="1" applyFont="1" applyBorder="1" applyAlignment="1">
      <alignment horizontal="right" vertical="center" wrapText="1"/>
    </xf>
    <xf numFmtId="9" fontId="5" fillId="0" borderId="3" xfId="1" applyFont="1" applyBorder="1" applyAlignment="1">
      <alignment horizontal="right" vertical="center" wrapText="1"/>
    </xf>
    <xf numFmtId="1" fontId="5" fillId="3" borderId="12" xfId="0" applyNumberFormat="1" applyFont="1" applyFill="1" applyBorder="1" applyAlignment="1">
      <alignment horizontal="left" vertical="center"/>
    </xf>
    <xf numFmtId="3" fontId="5" fillId="3" borderId="12" xfId="0" applyNumberFormat="1" applyFont="1" applyFill="1" applyBorder="1" applyAlignment="1">
      <alignment horizontal="right" vertical="center" wrapText="1"/>
    </xf>
    <xf numFmtId="9" fontId="5" fillId="3" borderId="12" xfId="1" applyFont="1" applyFill="1" applyBorder="1" applyAlignment="1">
      <alignment horizontal="right" vertical="center" wrapText="1"/>
    </xf>
    <xf numFmtId="1" fontId="5" fillId="4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9" fontId="7" fillId="0" borderId="8" xfId="1" applyFont="1" applyBorder="1"/>
    <xf numFmtId="9" fontId="7" fillId="0" borderId="11" xfId="1" applyFont="1" applyBorder="1"/>
    <xf numFmtId="3" fontId="8" fillId="2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/>
    <xf numFmtId="0" fontId="18" fillId="4" borderId="0" xfId="8" applyFill="1" applyAlignment="1"/>
    <xf numFmtId="9" fontId="8" fillId="2" borderId="0" xfId="1" applyFont="1" applyFill="1" applyBorder="1"/>
    <xf numFmtId="9" fontId="0" fillId="4" borderId="0" xfId="1" applyFont="1" applyFill="1"/>
    <xf numFmtId="166" fontId="0" fillId="4" borderId="0" xfId="1" applyNumberFormat="1" applyFont="1" applyFill="1"/>
    <xf numFmtId="16" fontId="0" fillId="4" borderId="0" xfId="0" applyNumberFormat="1" applyFill="1"/>
    <xf numFmtId="0" fontId="20" fillId="4" borderId="0" xfId="6" applyFont="1" applyFill="1">
      <alignment wrapText="1"/>
    </xf>
    <xf numFmtId="0" fontId="21" fillId="4" borderId="0" xfId="0" applyFont="1" applyFill="1"/>
    <xf numFmtId="3" fontId="12" fillId="2" borderId="8" xfId="0" applyNumberFormat="1" applyFont="1" applyFill="1" applyBorder="1" applyAlignment="1">
      <alignment horizontal="right"/>
    </xf>
    <xf numFmtId="3" fontId="13" fillId="2" borderId="3" xfId="0" applyNumberFormat="1" applyFont="1" applyFill="1" applyBorder="1"/>
    <xf numFmtId="164" fontId="13" fillId="2" borderId="3" xfId="0" applyNumberFormat="1" applyFont="1" applyFill="1" applyBorder="1"/>
    <xf numFmtId="0" fontId="21" fillId="4" borderId="0" xfId="9" applyFont="1" applyFill="1"/>
  </cellXfs>
  <cellStyles count="10">
    <cellStyle name="Hyperlänk" xfId="9" builtinId="8"/>
    <cellStyle name="Innehållsrubrik" xfId="6" xr:uid="{094DE647-590C-414C-8312-E47BAB921144}"/>
    <cellStyle name="Innehållstext" xfId="7" xr:uid="{195B7674-4F2E-4313-96A1-F9ED9ECFB53F}"/>
    <cellStyle name="Källa" xfId="8" xr:uid="{943E8B9F-D298-4BA8-B1D9-8D848589CF9A}"/>
    <cellStyle name="Normal" xfId="0" builtinId="0"/>
    <cellStyle name="Procent" xfId="1" builtinId="5"/>
    <cellStyle name="Rubrik" xfId="2" builtinId="15"/>
    <cellStyle name="Tabellrubrik" xfId="3" xr:uid="{145CA9B7-2FAA-4AF7-9F12-0DC8C4C1601D}"/>
    <cellStyle name="Tabellrubrik engelska" xfId="4" xr:uid="{F064148F-AC1D-4004-A8EF-22F18238C9CC}"/>
    <cellStyle name="Tabelltext" xfId="5" xr:uid="{731B8FF0-0278-4DA1-AD10-FD7B66E1B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AD4B-A14D-4E4B-8CA9-F5B0E644BC93}">
  <dimension ref="A1:D8"/>
  <sheetViews>
    <sheetView tabSelected="1" workbookViewId="0">
      <selection activeCell="C1" sqref="C1"/>
    </sheetView>
  </sheetViews>
  <sheetFormatPr defaultColWidth="9.20703125" defaultRowHeight="14.4"/>
  <cols>
    <col min="1" max="1" width="3.89453125" style="57" customWidth="1"/>
    <col min="2" max="2" width="63.68359375" style="57" bestFit="1" customWidth="1"/>
    <col min="3" max="3" width="49.5234375" style="57" bestFit="1" customWidth="1"/>
    <col min="4" max="16384" width="9.20703125" style="57"/>
  </cols>
  <sheetData>
    <row r="1" spans="1:4" ht="20.25" customHeight="1">
      <c r="A1" s="72" t="s">
        <v>99</v>
      </c>
      <c r="B1" s="73"/>
      <c r="C1" s="73"/>
    </row>
    <row r="2" spans="1:4">
      <c r="A2" s="71">
        <v>1</v>
      </c>
      <c r="B2" s="119" t="s">
        <v>87</v>
      </c>
      <c r="C2" s="119" t="s">
        <v>88</v>
      </c>
      <c r="D2" s="120"/>
    </row>
    <row r="3" spans="1:4">
      <c r="A3" s="71">
        <v>2</v>
      </c>
      <c r="B3" s="119" t="s">
        <v>90</v>
      </c>
      <c r="C3" s="119" t="s">
        <v>91</v>
      </c>
      <c r="D3" s="120"/>
    </row>
    <row r="4" spans="1:4">
      <c r="A4" s="71">
        <v>3</v>
      </c>
      <c r="B4" s="119" t="s">
        <v>92</v>
      </c>
      <c r="C4" s="119" t="s">
        <v>93</v>
      </c>
      <c r="D4" s="120"/>
    </row>
    <row r="5" spans="1:4">
      <c r="A5" s="71">
        <v>4</v>
      </c>
      <c r="B5" s="119" t="s">
        <v>154</v>
      </c>
      <c r="C5" s="119" t="s">
        <v>94</v>
      </c>
      <c r="D5" s="120"/>
    </row>
    <row r="6" spans="1:4">
      <c r="A6" s="71">
        <v>5</v>
      </c>
      <c r="B6" s="119" t="s">
        <v>95</v>
      </c>
      <c r="C6" s="119" t="s">
        <v>96</v>
      </c>
      <c r="D6" s="120"/>
    </row>
    <row r="7" spans="1:4">
      <c r="A7" s="71">
        <v>6</v>
      </c>
      <c r="B7" s="119" t="s">
        <v>97</v>
      </c>
      <c r="C7" s="119" t="s">
        <v>98</v>
      </c>
      <c r="D7" s="120"/>
    </row>
    <row r="8" spans="1:4">
      <c r="A8" s="57">
        <v>7</v>
      </c>
      <c r="B8" s="119" t="s">
        <v>130</v>
      </c>
      <c r="C8" s="119" t="s">
        <v>131</v>
      </c>
      <c r="D8" s="120"/>
    </row>
  </sheetData>
  <hyperlinks>
    <hyperlink ref="B2" location="'Tabell 1'!A1" display="Tabell 1. Biografbesök 2023, Rike" xr:uid="{6DDE297F-294D-450B-8C15-9B68595F4560}"/>
    <hyperlink ref="B3" location="'Tabell 2'!A1" display="Tabell 2. Biografbesök 2023, Rike, Premiärårtal och produktionslandsgruppering" xr:uid="{4755D61C-F39F-4D89-A540-E0706CC3BB23}"/>
    <hyperlink ref="B4" location="'Tabell 3'!A1" display="Tabell 3. Filmer efter antal besökare" xr:uid="{6F68E3EC-FD8A-4FF7-B6E5-D521C0E44F21}"/>
    <hyperlink ref="B5" location="'Tabell 4'!A1" display="Tabell 4. Biografbesök 2023, Skr kommungruppsindelning (grov) " xr:uid="{BE2F4343-C1D7-43AE-8A2E-3EE8E68D19DE}"/>
    <hyperlink ref="B6" location="'Tabell 5'!A1" display="Tabell 5. Biografbesök 2023, län" xr:uid="{3A842932-AEC6-408D-B69C-E1A53CAE1D1E}"/>
    <hyperlink ref="B7" location="'Tabell 6'!A1" display="Tabell 6. Biografbesök 2023, månadsvis" xr:uid="{ADA32030-6196-4E79-B4D1-14422F3B4443}"/>
    <hyperlink ref="B8" location="'Tabell 7 '!A1" display="Tabell 7. Filmer efter grupperat antal visningar" xr:uid="{55F894E5-2B3C-4F8F-BDA3-4FF469B2734A}"/>
    <hyperlink ref="C2" location="'Tabell 1'!A1" display="Table 1. Visits on cinemas 2023, country" xr:uid="{A782F4F4-6775-4C8B-AF0E-F63876AAB7EE}"/>
    <hyperlink ref="C3" location="'Tabell 2'!A1" display="Table2. Cinemavisits 2023, by year and productioncountrycategory" xr:uid="{8F604E4A-C286-422C-AA1E-B5C6C8864A2A}"/>
    <hyperlink ref="C4" location="'Tabell 3'!A1" display="Table 3. Movies by number of visitors" xr:uid="{10EF5BC9-F915-450D-A022-3794DD63C05E}"/>
    <hyperlink ref="C5" location="'Tabell 4'!A1" display="Table 4. Cinemavisits 2023, by municipality grouping (coarse)" xr:uid="{6720E8CE-5080-4F72-991C-78937CA55C62}"/>
    <hyperlink ref="C6" location="'Tabell 5'!A1" display="Table 5. Cinemavisits 2023, per county" xr:uid="{6258B185-B591-4F22-889E-0F3E8C25C50A}"/>
    <hyperlink ref="C7" location="'Tabell 6'!A1" display="Table 6. Cinemavisits 2023, per month" xr:uid="{E48CC935-0932-4D04-BC7E-356C583E3F30}"/>
    <hyperlink ref="C8" location="'Tabell 7 '!A1" display="Table 7. Movies by grouped number of screenings" xr:uid="{F21EA99C-D766-4609-BF1C-A8610E4D18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workbookViewId="0">
      <selection activeCell="A4" sqref="A4"/>
    </sheetView>
  </sheetViews>
  <sheetFormatPr defaultColWidth="9.20703125" defaultRowHeight="14.4"/>
  <cols>
    <col min="1" max="1" width="4.3125" style="57" customWidth="1"/>
    <col min="2" max="2" width="20.68359375" style="57" bestFit="1" customWidth="1"/>
    <col min="3" max="3" width="4.47265625" style="58" customWidth="1"/>
    <col min="4" max="4" width="29.3671875" style="59" bestFit="1" customWidth="1"/>
    <col min="5" max="5" width="7.68359375" style="57" customWidth="1"/>
    <col min="6" max="6" width="10.5234375" style="60" bestFit="1" customWidth="1"/>
    <col min="7" max="9" width="8.83984375" style="60" customWidth="1"/>
    <col min="10" max="10" width="9.47265625" style="60" bestFit="1" customWidth="1"/>
    <col min="11" max="11" width="6.734375" style="57" customWidth="1"/>
    <col min="12" max="12" width="10.3125" style="60" customWidth="1"/>
    <col min="13" max="13" width="8.83984375" style="60" customWidth="1"/>
    <col min="14" max="14" width="8.15625" style="60" customWidth="1"/>
    <col min="15" max="15" width="8.20703125" style="60" customWidth="1"/>
    <col min="16" max="16" width="9.47265625" style="60" bestFit="1" customWidth="1"/>
    <col min="17" max="17" width="10.83984375" style="60" customWidth="1"/>
    <col min="18" max="18" width="8.68359375" style="57" customWidth="1"/>
    <col min="19" max="19" width="7.3671875" style="57" customWidth="1"/>
    <col min="20" max="20" width="7.47265625" style="57" customWidth="1"/>
    <col min="21" max="21" width="8.3671875" style="57" customWidth="1"/>
    <col min="22" max="22" width="11" style="57" customWidth="1"/>
    <col min="23" max="23" width="11.20703125" style="57" bestFit="1" customWidth="1"/>
    <col min="24" max="16384" width="9.20703125" style="57"/>
  </cols>
  <sheetData>
    <row r="1" spans="1:22">
      <c r="A1" s="61" t="s">
        <v>87</v>
      </c>
    </row>
    <row r="2" spans="1:22">
      <c r="A2" s="62" t="s">
        <v>88</v>
      </c>
    </row>
    <row r="3" spans="1:22">
      <c r="A3" s="124" t="s">
        <v>152</v>
      </c>
      <c r="B3" s="64"/>
      <c r="C3" s="64"/>
      <c r="D3" s="64"/>
      <c r="F3" s="64"/>
      <c r="G3" s="64"/>
      <c r="H3" s="64"/>
      <c r="I3" s="57"/>
      <c r="J3" s="64"/>
      <c r="L3" s="57"/>
      <c r="M3" s="57"/>
      <c r="N3" s="57"/>
      <c r="O3" s="57"/>
      <c r="P3" s="57"/>
      <c r="Q3" s="57"/>
    </row>
    <row r="5" spans="1:22" s="63" customFormat="1" ht="75.45" customHeight="1">
      <c r="A5" s="1" t="s">
        <v>57</v>
      </c>
      <c r="B5" s="1" t="s">
        <v>58</v>
      </c>
      <c r="C5" s="1" t="s">
        <v>64</v>
      </c>
      <c r="D5" s="1" t="s">
        <v>63</v>
      </c>
      <c r="E5" s="1" t="s">
        <v>39</v>
      </c>
      <c r="F5" s="1" t="s">
        <v>69</v>
      </c>
      <c r="G5" s="1" t="s">
        <v>52</v>
      </c>
      <c r="H5" s="1" t="s">
        <v>112</v>
      </c>
      <c r="I5" s="1" t="s">
        <v>53</v>
      </c>
      <c r="J5" s="1" t="s">
        <v>113</v>
      </c>
      <c r="K5" s="1" t="s">
        <v>65</v>
      </c>
      <c r="L5" s="1" t="s">
        <v>119</v>
      </c>
      <c r="M5" s="1" t="s">
        <v>51</v>
      </c>
      <c r="N5" s="1" t="s">
        <v>55</v>
      </c>
      <c r="O5" s="1" t="s">
        <v>114</v>
      </c>
      <c r="P5" s="1" t="s">
        <v>118</v>
      </c>
      <c r="Q5" s="1" t="s">
        <v>117</v>
      </c>
      <c r="R5" s="1" t="s">
        <v>59</v>
      </c>
      <c r="S5" s="1" t="s">
        <v>116</v>
      </c>
      <c r="T5" s="1" t="s">
        <v>115</v>
      </c>
      <c r="U5" s="1" t="s">
        <v>89</v>
      </c>
      <c r="V5" s="1" t="s">
        <v>140</v>
      </c>
    </row>
    <row r="6" spans="1:22" ht="13.95" customHeight="1">
      <c r="A6" s="102">
        <v>2023</v>
      </c>
      <c r="B6" s="102" t="s">
        <v>60</v>
      </c>
      <c r="C6" s="102">
        <v>2023</v>
      </c>
      <c r="D6" s="102">
        <v>2023</v>
      </c>
      <c r="E6" s="103">
        <v>421</v>
      </c>
      <c r="F6" s="103">
        <v>11157677</v>
      </c>
      <c r="G6" s="103">
        <v>8445420</v>
      </c>
      <c r="H6" s="103">
        <v>2712257</v>
      </c>
      <c r="I6" s="103">
        <v>1914154</v>
      </c>
      <c r="J6" s="103">
        <v>9243523</v>
      </c>
      <c r="K6" s="103">
        <v>1858</v>
      </c>
      <c r="L6" s="103">
        <v>255</v>
      </c>
      <c r="M6" s="103">
        <v>593955</v>
      </c>
      <c r="N6" s="103">
        <v>433298</v>
      </c>
      <c r="O6" s="103">
        <v>160657</v>
      </c>
      <c r="P6" s="103">
        <v>105699</v>
      </c>
      <c r="Q6" s="103">
        <v>488256</v>
      </c>
      <c r="R6" s="104">
        <f>F6/F6</f>
        <v>1</v>
      </c>
      <c r="S6" s="104">
        <f>M6/M6</f>
        <v>1</v>
      </c>
      <c r="T6" s="103">
        <f>F6/M6</f>
        <v>18.785391149161132</v>
      </c>
      <c r="U6" s="103">
        <f>G6/N6</f>
        <v>19.491020037018401</v>
      </c>
      <c r="V6" s="103">
        <f>I6/P6</f>
        <v>18.109480695181599</v>
      </c>
    </row>
    <row r="7" spans="1:22">
      <c r="A7" s="74"/>
      <c r="B7" s="74"/>
      <c r="C7" s="74"/>
      <c r="D7" s="74"/>
      <c r="E7" s="75"/>
      <c r="F7" s="76"/>
      <c r="G7" s="76"/>
      <c r="H7" s="76"/>
      <c r="I7" s="77"/>
      <c r="J7" s="76"/>
      <c r="K7" s="75"/>
      <c r="L7" s="76"/>
      <c r="M7" s="76"/>
      <c r="N7" s="76"/>
      <c r="O7" s="76"/>
      <c r="P7" s="76"/>
      <c r="Q7" s="76"/>
      <c r="R7" s="77"/>
      <c r="S7" s="77"/>
      <c r="T7" s="78"/>
      <c r="U7" s="78"/>
      <c r="V7" s="78"/>
    </row>
    <row r="8" spans="1:22">
      <c r="A8" s="56">
        <v>2023</v>
      </c>
      <c r="B8" s="56" t="s">
        <v>122</v>
      </c>
      <c r="C8" s="56"/>
      <c r="D8" s="56" t="s">
        <v>111</v>
      </c>
      <c r="E8" s="7">
        <v>16</v>
      </c>
      <c r="F8" s="7">
        <v>793</v>
      </c>
      <c r="G8" s="7">
        <v>103</v>
      </c>
      <c r="H8" s="7">
        <v>690</v>
      </c>
      <c r="I8" s="7">
        <v>0</v>
      </c>
      <c r="J8" s="7">
        <v>793</v>
      </c>
      <c r="K8" s="7">
        <v>22</v>
      </c>
      <c r="L8" s="7">
        <v>6</v>
      </c>
      <c r="M8" s="7">
        <v>40</v>
      </c>
      <c r="N8" s="7">
        <v>3</v>
      </c>
      <c r="O8" s="7">
        <v>37</v>
      </c>
      <c r="P8" s="7">
        <v>0</v>
      </c>
      <c r="Q8" s="7">
        <v>40</v>
      </c>
      <c r="R8" s="8">
        <f>F8/F$6</f>
        <v>7.1072141629480767E-5</v>
      </c>
      <c r="S8" s="8">
        <f>M8/M$6</f>
        <v>6.7345169246828466E-5</v>
      </c>
      <c r="T8" s="7">
        <f t="shared" ref="T8" si="0">F8/M8</f>
        <v>19.824999999999999</v>
      </c>
      <c r="U8" s="7">
        <f t="shared" ref="U8:U11" si="1">G8/N8</f>
        <v>34.333333333333336</v>
      </c>
      <c r="V8" s="7" t="str">
        <f t="shared" ref="V8" si="2">IF(I8,I8/P8,"-")</f>
        <v>-</v>
      </c>
    </row>
    <row r="9" spans="1:22">
      <c r="A9" s="55">
        <v>2023</v>
      </c>
      <c r="B9" s="55" t="s">
        <v>122</v>
      </c>
      <c r="C9" s="55">
        <v>1</v>
      </c>
      <c r="D9" s="55" t="s">
        <v>109</v>
      </c>
      <c r="E9" s="6">
        <v>416</v>
      </c>
      <c r="F9" s="6">
        <v>1914154</v>
      </c>
      <c r="G9" s="6">
        <v>1304599</v>
      </c>
      <c r="H9" s="6">
        <v>609555</v>
      </c>
      <c r="I9" s="6">
        <v>1914154</v>
      </c>
      <c r="J9" s="6">
        <v>0</v>
      </c>
      <c r="K9" s="6">
        <v>416</v>
      </c>
      <c r="L9" s="6">
        <v>255</v>
      </c>
      <c r="M9" s="6">
        <v>105699</v>
      </c>
      <c r="N9" s="6">
        <v>69013</v>
      </c>
      <c r="O9" s="6">
        <v>36686</v>
      </c>
      <c r="P9" s="6">
        <v>105699</v>
      </c>
      <c r="Q9" s="6">
        <v>0</v>
      </c>
      <c r="R9" s="9">
        <f t="shared" ref="R9:R12" si="3">F9/F$6</f>
        <v>0.17155488548377945</v>
      </c>
      <c r="S9" s="9">
        <f t="shared" ref="S9:S12" si="4">M9/M$6</f>
        <v>0.17795792610551303</v>
      </c>
      <c r="T9" s="6">
        <f>F9/M9</f>
        <v>18.109480695181599</v>
      </c>
      <c r="U9" s="6">
        <f t="shared" si="1"/>
        <v>18.903670322982627</v>
      </c>
      <c r="V9" s="6">
        <f>IF(I9,I9/P9,"-")</f>
        <v>18.109480695181599</v>
      </c>
    </row>
    <row r="10" spans="1:22">
      <c r="A10" s="56">
        <v>2023</v>
      </c>
      <c r="B10" s="56" t="s">
        <v>122</v>
      </c>
      <c r="C10" s="56">
        <v>2</v>
      </c>
      <c r="D10" s="56" t="s">
        <v>136</v>
      </c>
      <c r="E10" s="7">
        <v>406</v>
      </c>
      <c r="F10" s="7">
        <v>932950</v>
      </c>
      <c r="G10" s="7">
        <v>354575</v>
      </c>
      <c r="H10" s="7">
        <v>578375</v>
      </c>
      <c r="I10" s="7">
        <v>0</v>
      </c>
      <c r="J10" s="7">
        <v>932950</v>
      </c>
      <c r="K10" s="7">
        <v>619</v>
      </c>
      <c r="L10" s="7">
        <v>252</v>
      </c>
      <c r="M10" s="7">
        <v>83271</v>
      </c>
      <c r="N10" s="7">
        <v>31031</v>
      </c>
      <c r="O10" s="7">
        <v>52240</v>
      </c>
      <c r="P10" s="7">
        <v>0</v>
      </c>
      <c r="Q10" s="7">
        <v>83271</v>
      </c>
      <c r="R10" s="8">
        <f t="shared" si="3"/>
        <v>8.3615075073422543E-2</v>
      </c>
      <c r="S10" s="8">
        <f t="shared" si="4"/>
        <v>0.14019748970881632</v>
      </c>
      <c r="T10" s="7">
        <f t="shared" ref="T10:T12" si="5">F10/M10</f>
        <v>11.203780427759964</v>
      </c>
      <c r="U10" s="7">
        <f t="shared" si="1"/>
        <v>11.426476749057395</v>
      </c>
      <c r="V10" s="7" t="str">
        <f t="shared" ref="V10:V11" si="6">IF(I10,I10/P10,"-")</f>
        <v>-</v>
      </c>
    </row>
    <row r="11" spans="1:22">
      <c r="A11" s="55">
        <v>2023</v>
      </c>
      <c r="B11" s="55" t="s">
        <v>122</v>
      </c>
      <c r="C11" s="55">
        <v>3</v>
      </c>
      <c r="D11" s="55" t="s">
        <v>138</v>
      </c>
      <c r="E11" s="6">
        <v>414</v>
      </c>
      <c r="F11" s="6">
        <v>8037547</v>
      </c>
      <c r="G11" s="6">
        <v>6635711</v>
      </c>
      <c r="H11" s="6">
        <v>1401836</v>
      </c>
      <c r="I11" s="6">
        <v>0</v>
      </c>
      <c r="J11" s="6">
        <v>8037547</v>
      </c>
      <c r="K11" s="6">
        <v>533</v>
      </c>
      <c r="L11" s="6">
        <v>255</v>
      </c>
      <c r="M11" s="6">
        <v>387520</v>
      </c>
      <c r="N11" s="6">
        <v>325570</v>
      </c>
      <c r="O11" s="6">
        <v>61950</v>
      </c>
      <c r="P11" s="6">
        <v>0</v>
      </c>
      <c r="Q11" s="6">
        <v>387520</v>
      </c>
      <c r="R11" s="9">
        <f t="shared" si="3"/>
        <v>0.72036025061489051</v>
      </c>
      <c r="S11" s="9">
        <f t="shared" si="4"/>
        <v>0.65243999966327415</v>
      </c>
      <c r="T11" s="6">
        <f t="shared" si="5"/>
        <v>20.740986271676302</v>
      </c>
      <c r="U11" s="6">
        <f t="shared" si="1"/>
        <v>20.381825721043093</v>
      </c>
      <c r="V11" s="6" t="str">
        <f t="shared" si="6"/>
        <v>-</v>
      </c>
    </row>
    <row r="12" spans="1:22">
      <c r="A12" s="74">
        <v>2023</v>
      </c>
      <c r="B12" s="74" t="s">
        <v>122</v>
      </c>
      <c r="C12" s="74">
        <v>4</v>
      </c>
      <c r="D12" s="74" t="s">
        <v>110</v>
      </c>
      <c r="E12" s="75">
        <v>297</v>
      </c>
      <c r="F12" s="76">
        <v>272233</v>
      </c>
      <c r="G12" s="76">
        <v>150432</v>
      </c>
      <c r="H12" s="76">
        <v>121801</v>
      </c>
      <c r="I12" s="76">
        <v>0</v>
      </c>
      <c r="J12" s="76">
        <v>272233</v>
      </c>
      <c r="K12" s="75">
        <v>268</v>
      </c>
      <c r="L12" s="76">
        <v>191</v>
      </c>
      <c r="M12" s="76">
        <v>17425</v>
      </c>
      <c r="N12" s="76">
        <v>7681</v>
      </c>
      <c r="O12" s="76">
        <v>9744</v>
      </c>
      <c r="P12" s="76">
        <v>0</v>
      </c>
      <c r="Q12" s="76">
        <v>17425</v>
      </c>
      <c r="R12" s="77">
        <f t="shared" si="3"/>
        <v>2.4398716686277976E-2</v>
      </c>
      <c r="S12" s="77">
        <f t="shared" si="4"/>
        <v>2.9337239353149649E-2</v>
      </c>
      <c r="T12" s="78">
        <f t="shared" si="5"/>
        <v>15.62312769010043</v>
      </c>
      <c r="U12" s="105">
        <f>G12/N12</f>
        <v>19.584949876318188</v>
      </c>
      <c r="V12" s="105" t="str">
        <f>IF(I12,I12/P12,"-")</f>
        <v>-</v>
      </c>
    </row>
    <row r="13" spans="1:22">
      <c r="A13" s="74"/>
      <c r="B13" s="74"/>
      <c r="C13" s="74"/>
      <c r="D13" s="74"/>
      <c r="E13" s="75"/>
      <c r="F13" s="77"/>
      <c r="G13" s="77"/>
      <c r="H13" s="76"/>
      <c r="I13" s="76"/>
      <c r="J13" s="76"/>
      <c r="K13" s="75"/>
      <c r="L13" s="76"/>
      <c r="M13" s="76"/>
      <c r="N13" s="77"/>
      <c r="O13" s="76"/>
      <c r="P13" s="76"/>
      <c r="Q13" s="76"/>
      <c r="R13" s="77"/>
      <c r="S13" s="77"/>
      <c r="T13" s="78"/>
      <c r="U13" s="78"/>
      <c r="V13" s="78"/>
    </row>
    <row r="14" spans="1:22">
      <c r="A14" s="55">
        <v>2023</v>
      </c>
      <c r="B14" s="55" t="s">
        <v>54</v>
      </c>
      <c r="C14" s="55"/>
      <c r="D14" s="55" t="s">
        <v>111</v>
      </c>
      <c r="E14" s="6">
        <v>12</v>
      </c>
      <c r="F14" s="6">
        <v>477</v>
      </c>
      <c r="G14" s="6">
        <v>0</v>
      </c>
      <c r="H14" s="6">
        <v>477</v>
      </c>
      <c r="I14" s="6">
        <v>0</v>
      </c>
      <c r="J14" s="6">
        <v>477</v>
      </c>
      <c r="K14" s="6">
        <v>15</v>
      </c>
      <c r="L14" s="6">
        <v>5</v>
      </c>
      <c r="M14" s="6">
        <v>32</v>
      </c>
      <c r="N14" s="6">
        <v>0</v>
      </c>
      <c r="O14" s="6">
        <v>32</v>
      </c>
      <c r="P14" s="6">
        <v>0</v>
      </c>
      <c r="Q14" s="6">
        <v>32</v>
      </c>
      <c r="R14" s="9">
        <f t="shared" ref="R14:R17" si="7">F14/F$6</f>
        <v>4.2750834246232434E-5</v>
      </c>
      <c r="S14" s="9">
        <f t="shared" ref="S14:S17" si="8">M14/M$6</f>
        <v>5.387613539746277E-5</v>
      </c>
      <c r="T14" s="6">
        <f t="shared" ref="T14:T20" si="9">F14/M14</f>
        <v>14.90625</v>
      </c>
      <c r="U14" s="6" t="str">
        <f t="shared" ref="U14:U20" si="10">IF(G14,G14/N14,"-")</f>
        <v>-</v>
      </c>
      <c r="V14" s="6" t="str">
        <f t="shared" ref="V14:V15" si="11">IF(I14,I14/P14,"-")</f>
        <v>-</v>
      </c>
    </row>
    <row r="15" spans="1:22">
      <c r="A15" s="56">
        <v>2023</v>
      </c>
      <c r="B15" s="56" t="s">
        <v>54</v>
      </c>
      <c r="C15" s="56">
        <v>1</v>
      </c>
      <c r="D15" s="56" t="s">
        <v>47</v>
      </c>
      <c r="E15" s="7">
        <v>416</v>
      </c>
      <c r="F15" s="7">
        <v>8445420</v>
      </c>
      <c r="G15" s="7">
        <v>8445420</v>
      </c>
      <c r="H15" s="7">
        <v>0</v>
      </c>
      <c r="I15" s="7">
        <v>1304599</v>
      </c>
      <c r="J15" s="7">
        <v>7140821</v>
      </c>
      <c r="K15" s="7">
        <v>372</v>
      </c>
      <c r="L15" s="7">
        <v>255</v>
      </c>
      <c r="M15" s="7">
        <v>433298</v>
      </c>
      <c r="N15" s="7">
        <v>433298</v>
      </c>
      <c r="O15" s="7">
        <v>0</v>
      </c>
      <c r="P15" s="7">
        <v>69013</v>
      </c>
      <c r="Q15" s="7">
        <v>364285</v>
      </c>
      <c r="R15" s="8">
        <f t="shared" si="7"/>
        <v>0.75691561962225651</v>
      </c>
      <c r="S15" s="8">
        <f t="shared" si="8"/>
        <v>0.72951317860780696</v>
      </c>
      <c r="T15" s="7">
        <f t="shared" si="9"/>
        <v>19.491020037018401</v>
      </c>
      <c r="U15" s="7">
        <f t="shared" si="10"/>
        <v>19.491020037018401</v>
      </c>
      <c r="V15" s="7">
        <f t="shared" si="11"/>
        <v>18.903670322982627</v>
      </c>
    </row>
    <row r="16" spans="1:22">
      <c r="A16" s="55">
        <v>2023</v>
      </c>
      <c r="B16" s="55" t="s">
        <v>54</v>
      </c>
      <c r="C16" s="55">
        <v>2</v>
      </c>
      <c r="D16" s="55" t="s">
        <v>104</v>
      </c>
      <c r="E16" s="6">
        <v>405</v>
      </c>
      <c r="F16" s="6">
        <v>2403149</v>
      </c>
      <c r="G16" s="6">
        <v>0</v>
      </c>
      <c r="H16" s="6">
        <v>2403149</v>
      </c>
      <c r="I16" s="6">
        <v>525900</v>
      </c>
      <c r="J16" s="6">
        <v>1877249</v>
      </c>
      <c r="K16" s="6">
        <v>303</v>
      </c>
      <c r="L16" s="6">
        <v>250</v>
      </c>
      <c r="M16" s="6">
        <v>139710</v>
      </c>
      <c r="N16" s="6">
        <v>0</v>
      </c>
      <c r="O16" s="6">
        <v>139710</v>
      </c>
      <c r="P16" s="6">
        <v>29714</v>
      </c>
      <c r="Q16" s="6">
        <v>109996</v>
      </c>
      <c r="R16" s="9">
        <f t="shared" si="7"/>
        <v>0.21538076429349945</v>
      </c>
      <c r="S16" s="9">
        <f t="shared" si="8"/>
        <v>0.23521983988686013</v>
      </c>
      <c r="T16" s="6">
        <f t="shared" si="9"/>
        <v>17.200980602676974</v>
      </c>
      <c r="U16" s="6" t="str">
        <f t="shared" si="10"/>
        <v>-</v>
      </c>
      <c r="V16" s="6">
        <f t="shared" ref="V16:V21" si="12">I16/P16</f>
        <v>17.698727872383387</v>
      </c>
    </row>
    <row r="17" spans="1:22">
      <c r="A17" s="56">
        <v>2023</v>
      </c>
      <c r="B17" s="56" t="s">
        <v>54</v>
      </c>
      <c r="C17" s="56">
        <v>3</v>
      </c>
      <c r="D17" s="56" t="s">
        <v>105</v>
      </c>
      <c r="E17" s="2">
        <v>328</v>
      </c>
      <c r="F17" s="3">
        <v>175234</v>
      </c>
      <c r="G17" s="3">
        <v>0</v>
      </c>
      <c r="H17" s="3">
        <v>175234</v>
      </c>
      <c r="I17" s="3">
        <v>73008</v>
      </c>
      <c r="J17" s="3">
        <v>102226</v>
      </c>
      <c r="K17" s="2">
        <v>437</v>
      </c>
      <c r="L17" s="3">
        <v>212</v>
      </c>
      <c r="M17" s="3">
        <v>14752</v>
      </c>
      <c r="N17" s="3">
        <v>0</v>
      </c>
      <c r="O17" s="3">
        <v>14752</v>
      </c>
      <c r="P17" s="3">
        <v>6361</v>
      </c>
      <c r="Q17" s="3">
        <v>8391</v>
      </c>
      <c r="R17" s="4">
        <f t="shared" si="7"/>
        <v>1.5705240436696636E-2</v>
      </c>
      <c r="S17" s="4">
        <f t="shared" si="8"/>
        <v>2.4836898418230339E-2</v>
      </c>
      <c r="T17" s="5">
        <f t="shared" si="9"/>
        <v>11.878660520607376</v>
      </c>
      <c r="U17" s="5" t="str">
        <f t="shared" si="10"/>
        <v>-</v>
      </c>
      <c r="V17" s="5">
        <f t="shared" si="12"/>
        <v>11.477440653985223</v>
      </c>
    </row>
    <row r="18" spans="1:22">
      <c r="A18" s="55">
        <v>2023</v>
      </c>
      <c r="B18" s="55" t="s">
        <v>54</v>
      </c>
      <c r="C18" s="55">
        <v>4</v>
      </c>
      <c r="D18" s="55" t="s">
        <v>106</v>
      </c>
      <c r="E18" s="6">
        <v>182</v>
      </c>
      <c r="F18" s="6">
        <v>56507</v>
      </c>
      <c r="G18" s="6">
        <v>0</v>
      </c>
      <c r="H18" s="6">
        <v>56507</v>
      </c>
      <c r="I18" s="6">
        <v>2223</v>
      </c>
      <c r="J18" s="6">
        <v>54284</v>
      </c>
      <c r="K18" s="6">
        <v>126</v>
      </c>
      <c r="L18" s="6">
        <v>125</v>
      </c>
      <c r="M18" s="6">
        <v>2420</v>
      </c>
      <c r="N18" s="6">
        <v>0</v>
      </c>
      <c r="O18" s="6">
        <v>2420</v>
      </c>
      <c r="P18" s="6">
        <v>241</v>
      </c>
      <c r="Q18" s="6">
        <v>2179</v>
      </c>
      <c r="R18" s="9">
        <f t="shared" ref="R18:R21" si="13">F18/F$6</f>
        <v>5.0644054313456104E-3</v>
      </c>
      <c r="S18" s="9">
        <f t="shared" ref="S18:S21" si="14">M18/M$6</f>
        <v>4.074382739433122E-3</v>
      </c>
      <c r="T18" s="6">
        <f t="shared" si="9"/>
        <v>23.35</v>
      </c>
      <c r="U18" s="6" t="str">
        <f t="shared" si="10"/>
        <v>-</v>
      </c>
      <c r="V18" s="6">
        <f t="shared" si="12"/>
        <v>9.224066390041493</v>
      </c>
    </row>
    <row r="19" spans="1:22">
      <c r="A19" s="56">
        <v>2023</v>
      </c>
      <c r="B19" s="56" t="s">
        <v>54</v>
      </c>
      <c r="C19" s="56">
        <v>5</v>
      </c>
      <c r="D19" s="56" t="s">
        <v>48</v>
      </c>
      <c r="E19" s="7">
        <v>174</v>
      </c>
      <c r="F19" s="7">
        <v>30861</v>
      </c>
      <c r="G19" s="7">
        <v>0</v>
      </c>
      <c r="H19" s="7">
        <v>30861</v>
      </c>
      <c r="I19" s="7">
        <v>2784</v>
      </c>
      <c r="J19" s="7">
        <v>28077</v>
      </c>
      <c r="K19" s="7">
        <v>155</v>
      </c>
      <c r="L19" s="7">
        <v>111</v>
      </c>
      <c r="M19" s="7">
        <v>1429</v>
      </c>
      <c r="N19" s="7">
        <v>0</v>
      </c>
      <c r="O19" s="7">
        <v>1429</v>
      </c>
      <c r="P19" s="7">
        <v>154</v>
      </c>
      <c r="Q19" s="7">
        <v>1275</v>
      </c>
      <c r="R19" s="8">
        <f t="shared" si="13"/>
        <v>2.7658983137798308E-3</v>
      </c>
      <c r="S19" s="8">
        <f t="shared" si="14"/>
        <v>2.405906171342947E-3</v>
      </c>
      <c r="T19" s="7">
        <f t="shared" si="9"/>
        <v>21.596221133659903</v>
      </c>
      <c r="U19" s="7" t="str">
        <f t="shared" si="10"/>
        <v>-</v>
      </c>
      <c r="V19" s="7">
        <f t="shared" si="12"/>
        <v>18.077922077922079</v>
      </c>
    </row>
    <row r="20" spans="1:22">
      <c r="A20" s="55">
        <v>2023</v>
      </c>
      <c r="B20" s="55" t="s">
        <v>54</v>
      </c>
      <c r="C20" s="55">
        <v>6</v>
      </c>
      <c r="D20" s="55" t="s">
        <v>49</v>
      </c>
      <c r="E20" s="6">
        <v>182</v>
      </c>
      <c r="F20" s="6">
        <v>28511</v>
      </c>
      <c r="G20" s="6">
        <v>0</v>
      </c>
      <c r="H20" s="6">
        <v>28511</v>
      </c>
      <c r="I20" s="6">
        <v>2821</v>
      </c>
      <c r="J20" s="6">
        <v>25690</v>
      </c>
      <c r="K20" s="6">
        <v>195</v>
      </c>
      <c r="L20" s="6">
        <v>114</v>
      </c>
      <c r="M20" s="6">
        <v>1245</v>
      </c>
      <c r="N20" s="6">
        <v>0</v>
      </c>
      <c r="O20" s="6">
        <v>1245</v>
      </c>
      <c r="P20" s="6">
        <v>129</v>
      </c>
      <c r="Q20" s="6">
        <v>1116</v>
      </c>
      <c r="R20" s="9">
        <f t="shared" si="13"/>
        <v>2.5552809962145345E-3</v>
      </c>
      <c r="S20" s="9">
        <f t="shared" si="14"/>
        <v>2.0961183928075357E-3</v>
      </c>
      <c r="T20" s="6">
        <f t="shared" si="9"/>
        <v>22.900401606425703</v>
      </c>
      <c r="U20" s="6" t="str">
        <f t="shared" si="10"/>
        <v>-</v>
      </c>
      <c r="V20" s="6">
        <f t="shared" si="12"/>
        <v>21.868217054263567</v>
      </c>
    </row>
    <row r="21" spans="1:22">
      <c r="A21" s="74">
        <v>2023</v>
      </c>
      <c r="B21" s="74" t="s">
        <v>54</v>
      </c>
      <c r="C21" s="74">
        <v>7</v>
      </c>
      <c r="D21" s="74" t="s">
        <v>50</v>
      </c>
      <c r="E21" s="75">
        <v>128</v>
      </c>
      <c r="F21" s="76">
        <v>17518</v>
      </c>
      <c r="G21" s="76">
        <v>0</v>
      </c>
      <c r="H21" s="76">
        <v>17518</v>
      </c>
      <c r="I21" s="76">
        <v>2819</v>
      </c>
      <c r="J21" s="76">
        <v>14699</v>
      </c>
      <c r="K21" s="75">
        <v>255</v>
      </c>
      <c r="L21" s="76">
        <v>83</v>
      </c>
      <c r="M21" s="76">
        <v>1069</v>
      </c>
      <c r="N21" s="76">
        <v>0</v>
      </c>
      <c r="O21" s="76">
        <v>1069</v>
      </c>
      <c r="P21" s="76">
        <v>87</v>
      </c>
      <c r="Q21" s="76">
        <v>982</v>
      </c>
      <c r="R21" s="77">
        <f t="shared" si="13"/>
        <v>1.5700400719612156E-3</v>
      </c>
      <c r="S21" s="77">
        <f t="shared" si="14"/>
        <v>1.7997996481214907E-3</v>
      </c>
      <c r="T21" s="78">
        <f t="shared" ref="T21" si="15">F21/M21</f>
        <v>16.387277829747429</v>
      </c>
      <c r="U21" s="91" t="str">
        <f t="shared" ref="U21" si="16">IF(G21,G21/N21,"-")</f>
        <v>-</v>
      </c>
      <c r="V21" s="78">
        <f t="shared" si="12"/>
        <v>32.402298850574709</v>
      </c>
    </row>
    <row r="22" spans="1:22">
      <c r="A22" s="92"/>
      <c r="B22" s="92"/>
      <c r="C22" s="92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94"/>
      <c r="T22" s="93"/>
      <c r="U22" s="93"/>
      <c r="V22" s="93"/>
    </row>
    <row r="23" spans="1:22">
      <c r="A23" s="56">
        <v>2023</v>
      </c>
      <c r="B23" s="56" t="s">
        <v>120</v>
      </c>
      <c r="C23" s="56"/>
      <c r="D23" s="56" t="s">
        <v>111</v>
      </c>
      <c r="E23" s="7">
        <v>138</v>
      </c>
      <c r="F23" s="7">
        <v>30363</v>
      </c>
      <c r="G23" s="7">
        <v>11231</v>
      </c>
      <c r="H23" s="7">
        <v>19132</v>
      </c>
      <c r="I23" s="7">
        <v>4682</v>
      </c>
      <c r="J23" s="7">
        <v>25681</v>
      </c>
      <c r="K23" s="7">
        <v>481</v>
      </c>
      <c r="L23" s="7">
        <v>73</v>
      </c>
      <c r="M23" s="7">
        <v>3177</v>
      </c>
      <c r="N23" s="7">
        <v>965</v>
      </c>
      <c r="O23" s="7">
        <v>2212</v>
      </c>
      <c r="P23" s="7">
        <v>542</v>
      </c>
      <c r="Q23" s="7">
        <v>2635</v>
      </c>
      <c r="R23" s="4">
        <f t="shared" ref="R23:R26" si="17">F23/F$6</f>
        <v>2.7212653673340786E-3</v>
      </c>
      <c r="S23" s="4">
        <f t="shared" ref="S23:S26" si="18">M23/M$6</f>
        <v>5.3488900674293505E-3</v>
      </c>
      <c r="T23" s="7">
        <f t="shared" ref="T23:T26" si="19">F23/M23</f>
        <v>9.5571293673276685</v>
      </c>
      <c r="U23" s="7">
        <f t="shared" ref="U23:U26" si="20">IF(G23,G23/N23,"-")</f>
        <v>11.638341968911917</v>
      </c>
      <c r="V23" s="7">
        <f>I23/P23</f>
        <v>8.6383763837638377</v>
      </c>
    </row>
    <row r="24" spans="1:22">
      <c r="A24" s="55">
        <v>2023</v>
      </c>
      <c r="B24" s="55" t="s">
        <v>120</v>
      </c>
      <c r="C24" s="55">
        <v>1</v>
      </c>
      <c r="D24" s="55" t="s">
        <v>43</v>
      </c>
      <c r="E24" s="6">
        <v>416</v>
      </c>
      <c r="F24" s="6">
        <v>1868431</v>
      </c>
      <c r="G24" s="6">
        <v>1398473</v>
      </c>
      <c r="H24" s="6">
        <v>469958</v>
      </c>
      <c r="I24" s="6">
        <v>703956</v>
      </c>
      <c r="J24" s="6">
        <v>1164475</v>
      </c>
      <c r="K24" s="6">
        <v>377</v>
      </c>
      <c r="L24" s="6">
        <v>255</v>
      </c>
      <c r="M24" s="6">
        <v>117890</v>
      </c>
      <c r="N24" s="6">
        <v>76154</v>
      </c>
      <c r="O24" s="6">
        <v>41736</v>
      </c>
      <c r="P24" s="6">
        <v>42657</v>
      </c>
      <c r="Q24" s="6">
        <v>75233</v>
      </c>
      <c r="R24" s="9">
        <f t="shared" si="17"/>
        <v>0.16745698947908244</v>
      </c>
      <c r="S24" s="9">
        <f t="shared" si="18"/>
        <v>0.19848305006271519</v>
      </c>
      <c r="T24" s="6">
        <f t="shared" si="19"/>
        <v>15.848935448299262</v>
      </c>
      <c r="U24" s="6">
        <f t="shared" si="20"/>
        <v>18.363749770202485</v>
      </c>
      <c r="V24" s="6">
        <f>I24/P24</f>
        <v>16.502707644700752</v>
      </c>
    </row>
    <row r="25" spans="1:22">
      <c r="A25" s="56">
        <v>2023</v>
      </c>
      <c r="B25" s="56" t="s">
        <v>120</v>
      </c>
      <c r="C25" s="56">
        <v>2</v>
      </c>
      <c r="D25" s="56" t="s">
        <v>44</v>
      </c>
      <c r="E25" s="2">
        <v>415</v>
      </c>
      <c r="F25" s="3">
        <v>3302433</v>
      </c>
      <c r="G25" s="3">
        <v>2602711</v>
      </c>
      <c r="H25" s="3">
        <v>699722</v>
      </c>
      <c r="I25" s="3">
        <v>452328</v>
      </c>
      <c r="J25" s="3">
        <v>2850105</v>
      </c>
      <c r="K25" s="2">
        <v>200</v>
      </c>
      <c r="L25" s="3">
        <v>255</v>
      </c>
      <c r="M25" s="3">
        <v>154040</v>
      </c>
      <c r="N25" s="3">
        <v>117041</v>
      </c>
      <c r="O25" s="3">
        <v>36999</v>
      </c>
      <c r="P25" s="3">
        <v>20899</v>
      </c>
      <c r="Q25" s="3">
        <v>133141</v>
      </c>
      <c r="R25" s="8">
        <f t="shared" si="17"/>
        <v>0.29597854463792062</v>
      </c>
      <c r="S25" s="8">
        <f t="shared" si="18"/>
        <v>0.25934624676953644</v>
      </c>
      <c r="T25" s="7">
        <f t="shared" si="19"/>
        <v>21.438801609971435</v>
      </c>
      <c r="U25" s="7">
        <f t="shared" si="20"/>
        <v>22.237600498970448</v>
      </c>
      <c r="V25" s="7">
        <f>I25/P25</f>
        <v>21.643523613570029</v>
      </c>
    </row>
    <row r="26" spans="1:22">
      <c r="A26" s="55">
        <v>2023</v>
      </c>
      <c r="B26" s="55" t="s">
        <v>120</v>
      </c>
      <c r="C26" s="55">
        <v>3</v>
      </c>
      <c r="D26" s="55" t="s">
        <v>45</v>
      </c>
      <c r="E26" s="6">
        <v>412</v>
      </c>
      <c r="F26" s="6">
        <v>3813618</v>
      </c>
      <c r="G26" s="6">
        <v>2587512</v>
      </c>
      <c r="H26" s="6">
        <v>1226106</v>
      </c>
      <c r="I26" s="6">
        <v>386253</v>
      </c>
      <c r="J26" s="6">
        <v>3427365</v>
      </c>
      <c r="K26" s="6">
        <v>334</v>
      </c>
      <c r="L26" s="6">
        <v>254</v>
      </c>
      <c r="M26" s="6">
        <v>190508</v>
      </c>
      <c r="N26" s="6">
        <v>131773</v>
      </c>
      <c r="O26" s="6">
        <v>58735</v>
      </c>
      <c r="P26" s="6">
        <v>23027</v>
      </c>
      <c r="Q26" s="6">
        <v>167481</v>
      </c>
      <c r="R26" s="9">
        <f t="shared" si="17"/>
        <v>0.3417931886717997</v>
      </c>
      <c r="S26" s="9">
        <f t="shared" si="18"/>
        <v>0.32074483757186995</v>
      </c>
      <c r="T26" s="6">
        <f t="shared" si="19"/>
        <v>20.018151468704726</v>
      </c>
      <c r="U26" s="6">
        <f t="shared" si="20"/>
        <v>19.636131832773028</v>
      </c>
      <c r="V26" s="6">
        <f>I26/P26</f>
        <v>16.773917575020629</v>
      </c>
    </row>
    <row r="27" spans="1:22">
      <c r="A27" s="96">
        <v>2023</v>
      </c>
      <c r="B27" s="96" t="s">
        <v>120</v>
      </c>
      <c r="C27" s="96">
        <v>4</v>
      </c>
      <c r="D27" s="96" t="s">
        <v>46</v>
      </c>
      <c r="E27" s="97">
        <v>407</v>
      </c>
      <c r="F27" s="98">
        <v>2142832</v>
      </c>
      <c r="G27" s="98">
        <v>1845493</v>
      </c>
      <c r="H27" s="98">
        <v>297339</v>
      </c>
      <c r="I27" s="98">
        <v>366935</v>
      </c>
      <c r="J27" s="98">
        <v>1775897</v>
      </c>
      <c r="K27" s="97">
        <v>466</v>
      </c>
      <c r="L27" s="98">
        <v>255</v>
      </c>
      <c r="M27" s="98">
        <v>128340</v>
      </c>
      <c r="N27" s="98">
        <v>107365</v>
      </c>
      <c r="O27" s="98">
        <v>20975</v>
      </c>
      <c r="P27" s="98">
        <v>18574</v>
      </c>
      <c r="Q27" s="98">
        <v>109766</v>
      </c>
      <c r="R27" s="99">
        <f t="shared" ref="R27" si="21">F27/F$6</f>
        <v>0.19205001184386319</v>
      </c>
      <c r="S27" s="99">
        <f t="shared" ref="S27" si="22">M27/M$6</f>
        <v>0.21607697552844912</v>
      </c>
      <c r="T27" s="7">
        <f t="shared" ref="T27" si="23">F27/M27</f>
        <v>16.696524855851646</v>
      </c>
      <c r="U27" s="7">
        <f t="shared" ref="U27" si="24">IF(G27,G27/N27,"-")</f>
        <v>17.188962883621294</v>
      </c>
      <c r="V27" s="7">
        <f>I27/P27</f>
        <v>19.755303111876817</v>
      </c>
    </row>
    <row r="28" spans="1:22" ht="15.4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</row>
    <row r="29" spans="1:22">
      <c r="A29" s="56">
        <v>2023</v>
      </c>
      <c r="B29" s="56" t="s">
        <v>62</v>
      </c>
      <c r="C29" s="56"/>
      <c r="D29" s="56" t="s">
        <v>111</v>
      </c>
      <c r="E29" s="7">
        <v>38</v>
      </c>
      <c r="F29" s="7">
        <v>2777</v>
      </c>
      <c r="G29" s="7">
        <v>1003</v>
      </c>
      <c r="H29" s="7">
        <v>1774</v>
      </c>
      <c r="I29" s="7">
        <v>1005</v>
      </c>
      <c r="J29" s="7">
        <v>1772</v>
      </c>
      <c r="K29" s="7">
        <v>110</v>
      </c>
      <c r="L29" s="7">
        <v>23</v>
      </c>
      <c r="M29" s="7">
        <v>226</v>
      </c>
      <c r="N29" s="7">
        <v>128</v>
      </c>
      <c r="O29" s="7">
        <v>98</v>
      </c>
      <c r="P29" s="7">
        <v>55</v>
      </c>
      <c r="Q29" s="7">
        <v>171</v>
      </c>
      <c r="R29" s="100">
        <f t="shared" ref="R29:R30" si="25">F29/F$6</f>
        <v>2.4888693228886262E-4</v>
      </c>
      <c r="S29" s="100">
        <f t="shared" ref="S29:S30" si="26">M29/M$6</f>
        <v>3.805002062445808E-4</v>
      </c>
      <c r="T29" s="7">
        <f t="shared" ref="T29:T30" si="27">F29/M29</f>
        <v>12.287610619469026</v>
      </c>
      <c r="U29" s="7">
        <f t="shared" ref="U29:U30" si="28">IF(G29,G29/N29,"-")</f>
        <v>7.8359375</v>
      </c>
      <c r="V29" s="7">
        <f>I29/P29</f>
        <v>18.272727272727273</v>
      </c>
    </row>
    <row r="30" spans="1:22">
      <c r="A30" s="55">
        <v>2023</v>
      </c>
      <c r="B30" s="55" t="s">
        <v>62</v>
      </c>
      <c r="C30" s="55">
        <v>0</v>
      </c>
      <c r="D30" s="55" t="s">
        <v>61</v>
      </c>
      <c r="E30" s="6">
        <v>420</v>
      </c>
      <c r="F30" s="6">
        <v>8226119</v>
      </c>
      <c r="G30" s="6">
        <v>6758624</v>
      </c>
      <c r="H30" s="6">
        <v>1467495</v>
      </c>
      <c r="I30" s="6">
        <v>1649037</v>
      </c>
      <c r="J30" s="6">
        <v>6577082</v>
      </c>
      <c r="K30" s="6">
        <v>1550</v>
      </c>
      <c r="L30" s="6">
        <v>255</v>
      </c>
      <c r="M30" s="6">
        <v>448442</v>
      </c>
      <c r="N30" s="6">
        <v>351539</v>
      </c>
      <c r="O30" s="6">
        <v>96903</v>
      </c>
      <c r="P30" s="6">
        <v>86390</v>
      </c>
      <c r="Q30" s="6">
        <v>362052</v>
      </c>
      <c r="R30" s="9">
        <f t="shared" si="25"/>
        <v>0.73726090117145349</v>
      </c>
      <c r="S30" s="9">
        <f t="shared" si="26"/>
        <v>0.75501005968465629</v>
      </c>
      <c r="T30" s="6">
        <f t="shared" si="27"/>
        <v>18.343774668742</v>
      </c>
      <c r="U30" s="6">
        <f t="shared" si="28"/>
        <v>19.225815627853525</v>
      </c>
      <c r="V30" s="6">
        <f>I30/P30</f>
        <v>19.088285681213105</v>
      </c>
    </row>
    <row r="31" spans="1:22">
      <c r="A31" s="56">
        <v>2023</v>
      </c>
      <c r="B31" s="56" t="s">
        <v>62</v>
      </c>
      <c r="C31" s="56">
        <v>1</v>
      </c>
      <c r="D31" s="56" t="s">
        <v>62</v>
      </c>
      <c r="E31" s="2">
        <v>408</v>
      </c>
      <c r="F31" s="3">
        <v>2928781</v>
      </c>
      <c r="G31" s="3">
        <v>1685793</v>
      </c>
      <c r="H31" s="3">
        <v>1242988</v>
      </c>
      <c r="I31" s="3">
        <v>264112</v>
      </c>
      <c r="J31" s="3">
        <v>2664669</v>
      </c>
      <c r="K31" s="2">
        <v>198</v>
      </c>
      <c r="L31" s="3">
        <v>254</v>
      </c>
      <c r="M31" s="3">
        <v>145287</v>
      </c>
      <c r="N31" s="3">
        <v>81631</v>
      </c>
      <c r="O31" s="3">
        <v>63656</v>
      </c>
      <c r="P31" s="3">
        <v>19254</v>
      </c>
      <c r="Q31" s="3">
        <v>126033</v>
      </c>
      <c r="R31" s="100">
        <f t="shared" ref="R31" si="29">F31/F$6</f>
        <v>0.2624902118962576</v>
      </c>
      <c r="S31" s="100">
        <f t="shared" ref="S31" si="30">M31/M$6</f>
        <v>0.24460944010909919</v>
      </c>
      <c r="T31" s="7">
        <f t="shared" ref="T31" si="31">F31/M31</f>
        <v>20.158589550338295</v>
      </c>
      <c r="U31" s="7">
        <f t="shared" ref="U31" si="32">IF(G31,G31/N31,"-")</f>
        <v>20.65138244049442</v>
      </c>
      <c r="V31" s="7">
        <f>I31/P31</f>
        <v>13.717253557702296</v>
      </c>
    </row>
    <row r="32" spans="1:2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</row>
    <row r="33" spans="1:22">
      <c r="A33" s="96">
        <v>2023</v>
      </c>
      <c r="B33" s="96" t="s">
        <v>121</v>
      </c>
      <c r="C33" s="96"/>
      <c r="D33" s="96" t="s">
        <v>111</v>
      </c>
      <c r="E33" s="97">
        <v>38</v>
      </c>
      <c r="F33" s="98">
        <v>2730</v>
      </c>
      <c r="G33" s="98">
        <v>1003</v>
      </c>
      <c r="H33" s="98">
        <v>1727</v>
      </c>
      <c r="I33" s="98">
        <v>958</v>
      </c>
      <c r="J33" s="98">
        <v>1772</v>
      </c>
      <c r="K33" s="97">
        <v>108</v>
      </c>
      <c r="L33" s="98">
        <v>23</v>
      </c>
      <c r="M33" s="98">
        <v>224</v>
      </c>
      <c r="N33" s="98">
        <v>128</v>
      </c>
      <c r="O33" s="98">
        <v>96</v>
      </c>
      <c r="P33" s="98">
        <v>53</v>
      </c>
      <c r="Q33" s="98">
        <v>171</v>
      </c>
      <c r="R33" s="4">
        <f t="shared" ref="R33" si="33">F33/F$6</f>
        <v>2.4467458593755673E-4</v>
      </c>
      <c r="S33" s="4">
        <f t="shared" ref="S33" si="34">M33/M$6</f>
        <v>3.7713294778223938E-4</v>
      </c>
      <c r="T33" s="7">
        <f t="shared" ref="T33" si="35">F33/M33</f>
        <v>12.1875</v>
      </c>
      <c r="U33" s="7">
        <f t="shared" ref="U33" si="36">IF(G33,G33/N33,"-")</f>
        <v>7.8359375</v>
      </c>
      <c r="V33" s="7">
        <f>I33/P33</f>
        <v>18.075471698113208</v>
      </c>
    </row>
    <row r="34" spans="1:22">
      <c r="A34" s="55">
        <v>2023</v>
      </c>
      <c r="B34" s="55" t="s">
        <v>121</v>
      </c>
      <c r="C34" s="55">
        <v>0</v>
      </c>
      <c r="D34" s="55" t="s">
        <v>123</v>
      </c>
      <c r="E34" s="6">
        <v>420</v>
      </c>
      <c r="F34" s="6">
        <v>10995898</v>
      </c>
      <c r="G34" s="6">
        <v>8304247</v>
      </c>
      <c r="H34" s="6">
        <v>2691651</v>
      </c>
      <c r="I34" s="6">
        <v>1799257</v>
      </c>
      <c r="J34" s="6">
        <v>9196641</v>
      </c>
      <c r="K34" s="6">
        <v>1542</v>
      </c>
      <c r="L34" s="6">
        <v>255</v>
      </c>
      <c r="M34" s="6">
        <v>580717</v>
      </c>
      <c r="N34" s="6">
        <v>421486</v>
      </c>
      <c r="O34" s="6">
        <v>159231</v>
      </c>
      <c r="P34" s="6">
        <v>95395</v>
      </c>
      <c r="Q34" s="6">
        <v>485322</v>
      </c>
      <c r="R34" s="9">
        <f t="shared" ref="R34:R35" si="37">F34/F$6</f>
        <v>0.98550065573685275</v>
      </c>
      <c r="S34" s="9">
        <f t="shared" ref="S34:S35" si="38">M34/M$6</f>
        <v>0.97771211623776211</v>
      </c>
      <c r="T34" s="6">
        <f t="shared" ref="T34:T35" si="39">F34/M34</f>
        <v>18.93503720400815</v>
      </c>
      <c r="U34" s="6">
        <f t="shared" ref="U34:U35" si="40">IF(G34,G34/N34,"-")</f>
        <v>19.702308024465818</v>
      </c>
      <c r="V34" s="6">
        <f>I34/P34</f>
        <v>18.861124796897112</v>
      </c>
    </row>
    <row r="35" spans="1:22">
      <c r="A35" s="74">
        <v>2023</v>
      </c>
      <c r="B35" s="74" t="s">
        <v>121</v>
      </c>
      <c r="C35" s="74">
        <v>1</v>
      </c>
      <c r="D35" s="74" t="s">
        <v>121</v>
      </c>
      <c r="E35" s="75">
        <v>355</v>
      </c>
      <c r="F35" s="76">
        <v>159049</v>
      </c>
      <c r="G35" s="76">
        <v>140170</v>
      </c>
      <c r="H35" s="76">
        <v>18879</v>
      </c>
      <c r="I35" s="76">
        <v>113939</v>
      </c>
      <c r="J35" s="76">
        <v>45110</v>
      </c>
      <c r="K35" s="75">
        <v>208</v>
      </c>
      <c r="L35" s="76">
        <v>226</v>
      </c>
      <c r="M35" s="76">
        <v>13014</v>
      </c>
      <c r="N35" s="76">
        <v>11684</v>
      </c>
      <c r="O35" s="76">
        <v>1330</v>
      </c>
      <c r="P35" s="76">
        <v>10251</v>
      </c>
      <c r="Q35" s="76">
        <v>2763</v>
      </c>
      <c r="R35" s="101">
        <f t="shared" si="37"/>
        <v>1.4254669677209692E-2</v>
      </c>
      <c r="S35" s="101">
        <f t="shared" si="38"/>
        <v>2.1910750814455641E-2</v>
      </c>
      <c r="T35" s="95">
        <f t="shared" si="39"/>
        <v>12.221376978638389</v>
      </c>
      <c r="U35" s="95">
        <f t="shared" si="40"/>
        <v>11.996747689147552</v>
      </c>
      <c r="V35" s="95">
        <f>I35/P35</f>
        <v>11.114915617988489</v>
      </c>
    </row>
    <row r="37" spans="1:22">
      <c r="A37" s="86" t="s">
        <v>150</v>
      </c>
    </row>
    <row r="38" spans="1:22">
      <c r="A38" s="86" t="s">
        <v>100</v>
      </c>
    </row>
    <row r="40" spans="1:22">
      <c r="C40" s="60"/>
      <c r="D40" s="60"/>
      <c r="E40" s="60"/>
      <c r="F40" s="116"/>
      <c r="H40" s="57"/>
      <c r="K40" s="60"/>
      <c r="O40" s="57"/>
      <c r="P40" s="57"/>
      <c r="Q40" s="57"/>
    </row>
    <row r="41" spans="1:22">
      <c r="C41" s="60"/>
      <c r="D41" s="60"/>
      <c r="E41" s="60"/>
      <c r="H41" s="57"/>
      <c r="K41" s="60"/>
      <c r="O41" s="57"/>
      <c r="P41" s="57"/>
      <c r="Q41" s="57"/>
    </row>
    <row r="42" spans="1:22">
      <c r="C42" s="60"/>
      <c r="D42" s="60"/>
      <c r="E42" s="60"/>
      <c r="H42" s="57"/>
      <c r="K42" s="60"/>
      <c r="O42" s="57"/>
      <c r="P42" s="57"/>
      <c r="Q42" s="57"/>
    </row>
    <row r="43" spans="1:22">
      <c r="C43" s="60"/>
      <c r="D43" s="60"/>
      <c r="E43" s="60"/>
      <c r="H43" s="57"/>
      <c r="K43" s="60"/>
      <c r="O43" s="57"/>
      <c r="P43" s="57"/>
      <c r="Q43" s="57"/>
    </row>
    <row r="44" spans="1:22">
      <c r="C44" s="60"/>
      <c r="D44" s="60"/>
      <c r="E44" s="60"/>
      <c r="H44" s="57"/>
      <c r="K44" s="60"/>
      <c r="O44" s="57"/>
      <c r="P44" s="57"/>
      <c r="Q44" s="57"/>
    </row>
    <row r="45" spans="1:22">
      <c r="C45" s="60"/>
      <c r="D45" s="60"/>
      <c r="E45" s="60"/>
      <c r="H45" s="57"/>
      <c r="K45" s="60"/>
      <c r="O45" s="57"/>
      <c r="P45" s="57"/>
      <c r="Q45" s="57"/>
    </row>
    <row r="46" spans="1:22">
      <c r="C46" s="60"/>
      <c r="D46" s="60"/>
      <c r="E46" s="60"/>
      <c r="H46" s="57"/>
      <c r="K46" s="60"/>
      <c r="O46" s="57"/>
      <c r="P46" s="57"/>
      <c r="Q46" s="57"/>
    </row>
    <row r="47" spans="1:22">
      <c r="C47" s="60"/>
      <c r="D47" s="60"/>
      <c r="E47" s="60"/>
      <c r="H47" s="57"/>
      <c r="K47" s="60"/>
      <c r="O47" s="57"/>
      <c r="P47" s="57"/>
      <c r="Q47" s="57"/>
    </row>
    <row r="48" spans="1:22">
      <c r="C48" s="60"/>
      <c r="D48" s="60"/>
      <c r="E48" s="60"/>
      <c r="H48" s="57"/>
      <c r="K48" s="60"/>
      <c r="O48" s="57"/>
      <c r="P48" s="57"/>
      <c r="Q48" s="57"/>
    </row>
    <row r="49" spans="3:17">
      <c r="C49" s="60"/>
      <c r="D49" s="60"/>
      <c r="E49" s="60"/>
      <c r="H49" s="57"/>
      <c r="K49" s="60"/>
      <c r="O49" s="57"/>
      <c r="P49" s="57"/>
      <c r="Q49" s="57"/>
    </row>
    <row r="50" spans="3:17">
      <c r="C50" s="60"/>
      <c r="D50" s="60"/>
      <c r="E50" s="60"/>
      <c r="H50" s="57"/>
      <c r="K50" s="60"/>
      <c r="O50" s="57"/>
      <c r="P50" s="57"/>
      <c r="Q50" s="57"/>
    </row>
    <row r="51" spans="3:17">
      <c r="C51" s="60"/>
      <c r="D51" s="60"/>
      <c r="E51" s="60"/>
      <c r="H51" s="57"/>
      <c r="K51" s="60"/>
      <c r="O51" s="57"/>
      <c r="P51" s="57"/>
      <c r="Q51" s="57"/>
    </row>
    <row r="52" spans="3:17">
      <c r="C52" s="60"/>
      <c r="D52" s="60"/>
      <c r="E52" s="60"/>
      <c r="H52" s="57"/>
      <c r="K52" s="60"/>
      <c r="O52" s="57"/>
      <c r="P52" s="57"/>
      <c r="Q52" s="57"/>
    </row>
    <row r="53" spans="3:17">
      <c r="C53" s="60"/>
      <c r="D53" s="60"/>
      <c r="E53" s="60"/>
      <c r="H53" s="57"/>
      <c r="K53" s="60"/>
      <c r="O53" s="57"/>
      <c r="P53" s="57"/>
      <c r="Q53" s="57"/>
    </row>
    <row r="54" spans="3:17">
      <c r="C54" s="60"/>
      <c r="D54" s="60"/>
      <c r="E54" s="60"/>
      <c r="H54" s="57"/>
      <c r="K54" s="60"/>
      <c r="O54" s="57"/>
      <c r="P54" s="57"/>
      <c r="Q54" s="57"/>
    </row>
    <row r="55" spans="3:17">
      <c r="C55" s="60"/>
      <c r="D55" s="60"/>
      <c r="E55" s="60"/>
      <c r="H55" s="57"/>
      <c r="K55" s="60"/>
      <c r="O55" s="57"/>
      <c r="P55" s="57"/>
      <c r="Q55" s="57"/>
    </row>
    <row r="56" spans="3:17">
      <c r="C56" s="60"/>
      <c r="D56" s="60"/>
      <c r="E56" s="60"/>
      <c r="H56" s="57"/>
      <c r="K56" s="60"/>
      <c r="O56" s="57"/>
      <c r="P56" s="57"/>
      <c r="Q56" s="57"/>
    </row>
    <row r="57" spans="3:17">
      <c r="C57" s="60"/>
      <c r="D57" s="60"/>
      <c r="E57" s="60"/>
      <c r="H57" s="57"/>
      <c r="K57" s="60"/>
      <c r="O57" s="57"/>
      <c r="P57" s="57"/>
      <c r="Q57" s="57"/>
    </row>
    <row r="58" spans="3:17">
      <c r="C58" s="60"/>
      <c r="D58" s="60"/>
      <c r="E58" s="60"/>
      <c r="H58" s="57"/>
      <c r="K58" s="60"/>
      <c r="O58" s="57"/>
      <c r="P58" s="57"/>
      <c r="Q58" s="57"/>
    </row>
    <row r="59" spans="3:17">
      <c r="C59" s="60"/>
      <c r="D59" s="60"/>
      <c r="E59" s="60"/>
      <c r="H59" s="57"/>
      <c r="K59" s="60"/>
      <c r="O59" s="57"/>
      <c r="P59" s="57"/>
      <c r="Q59" s="57"/>
    </row>
    <row r="60" spans="3:17">
      <c r="C60" s="60"/>
      <c r="D60" s="60"/>
      <c r="E60" s="60"/>
      <c r="H60" s="57"/>
      <c r="K60" s="60"/>
      <c r="O60" s="57"/>
      <c r="P60" s="57"/>
      <c r="Q60" s="57"/>
    </row>
    <row r="61" spans="3:17">
      <c r="C61" s="60"/>
      <c r="D61" s="60"/>
      <c r="E61" s="60"/>
      <c r="H61" s="57"/>
      <c r="K61" s="60"/>
      <c r="O61" s="57"/>
      <c r="P61" s="57"/>
      <c r="Q61" s="57"/>
    </row>
    <row r="62" spans="3:17">
      <c r="C62" s="60"/>
      <c r="D62" s="60"/>
      <c r="E62" s="60"/>
      <c r="H62" s="57"/>
      <c r="K62" s="60"/>
      <c r="O62" s="57"/>
      <c r="P62" s="57"/>
      <c r="Q62" s="57"/>
    </row>
    <row r="63" spans="3:17">
      <c r="C63" s="60"/>
      <c r="D63" s="60"/>
      <c r="E63" s="60"/>
      <c r="H63" s="57"/>
      <c r="K63" s="60"/>
      <c r="O63" s="57"/>
      <c r="P63" s="57"/>
      <c r="Q63" s="57"/>
    </row>
    <row r="64" spans="3:17">
      <c r="C64" s="60"/>
      <c r="D64" s="60"/>
      <c r="E64" s="60"/>
      <c r="H64" s="57"/>
      <c r="K64" s="60"/>
      <c r="O64" s="57"/>
      <c r="P64" s="57"/>
      <c r="Q64" s="57"/>
    </row>
    <row r="65" spans="3:17">
      <c r="C65" s="60"/>
      <c r="D65" s="60"/>
      <c r="E65" s="60"/>
      <c r="H65" s="57"/>
      <c r="K65" s="60"/>
      <c r="O65" s="57"/>
      <c r="P65" s="57"/>
      <c r="Q65" s="57"/>
    </row>
    <row r="66" spans="3:17">
      <c r="C66" s="60"/>
      <c r="D66" s="60"/>
      <c r="E66" s="60"/>
      <c r="H66" s="57"/>
      <c r="K66" s="60"/>
      <c r="O66" s="57"/>
      <c r="P66" s="57"/>
      <c r="Q66" s="57"/>
    </row>
    <row r="67" spans="3:17">
      <c r="C67" s="60"/>
      <c r="D67" s="60"/>
      <c r="E67" s="60"/>
      <c r="H67" s="57"/>
      <c r="K67" s="60"/>
      <c r="O67" s="57"/>
      <c r="P67" s="57"/>
      <c r="Q67" s="57"/>
    </row>
    <row r="68" spans="3:17">
      <c r="C68" s="60"/>
      <c r="D68" s="60"/>
      <c r="E68" s="60"/>
      <c r="H68" s="57"/>
      <c r="K68" s="60"/>
      <c r="O68" s="57"/>
      <c r="P68" s="57"/>
      <c r="Q68" s="57"/>
    </row>
    <row r="69" spans="3:17">
      <c r="C69" s="60"/>
      <c r="D69" s="60"/>
      <c r="E69" s="60"/>
      <c r="H69" s="57"/>
      <c r="K69" s="60"/>
      <c r="O69" s="57"/>
      <c r="P69" s="57"/>
      <c r="Q69" s="57"/>
    </row>
    <row r="70" spans="3:17">
      <c r="C70" s="60"/>
      <c r="D70" s="60"/>
      <c r="E70" s="60"/>
      <c r="H70" s="57"/>
      <c r="K70" s="60"/>
      <c r="O70" s="57"/>
      <c r="P70" s="57"/>
      <c r="Q70" s="57"/>
    </row>
  </sheetData>
  <hyperlinks>
    <hyperlink ref="A3" location="Innehåll!A1" display="Tillbaka till Innehåll" xr:uid="{DAB9A5E4-0057-433D-86B1-0DD09B0E848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6357-1C9E-47A0-ABDC-CA3AB844BD4D}">
  <dimension ref="A1:J41"/>
  <sheetViews>
    <sheetView workbookViewId="0">
      <selection activeCell="A4" sqref="A4"/>
    </sheetView>
  </sheetViews>
  <sheetFormatPr defaultColWidth="9.20703125" defaultRowHeight="14.4"/>
  <cols>
    <col min="1" max="1" width="7.68359375" style="57" bestFit="1" customWidth="1"/>
    <col min="2" max="2" width="37.05078125" style="57" bestFit="1" customWidth="1"/>
    <col min="3" max="3" width="81.5234375" style="57" bestFit="1" customWidth="1"/>
    <col min="4" max="4" width="14.62890625" style="57" bestFit="1" customWidth="1"/>
    <col min="5" max="16384" width="9.20703125" style="57"/>
  </cols>
  <sheetData>
    <row r="1" spans="1:10">
      <c r="A1" s="69" t="s">
        <v>90</v>
      </c>
    </row>
    <row r="2" spans="1:10">
      <c r="A2" s="70" t="s">
        <v>91</v>
      </c>
    </row>
    <row r="3" spans="1:10">
      <c r="A3" s="124" t="s">
        <v>152</v>
      </c>
      <c r="B3" s="64"/>
      <c r="C3" s="64"/>
      <c r="D3" s="64"/>
      <c r="F3" s="64"/>
      <c r="G3" s="64"/>
      <c r="H3" s="64"/>
      <c r="J3" s="64"/>
    </row>
    <row r="5" spans="1:10">
      <c r="A5" s="20" t="s">
        <v>57</v>
      </c>
      <c r="B5" s="20" t="s">
        <v>56</v>
      </c>
      <c r="C5" s="20" t="s">
        <v>86</v>
      </c>
      <c r="D5" s="20" t="s">
        <v>69</v>
      </c>
    </row>
    <row r="6" spans="1:10">
      <c r="A6" s="16">
        <v>2023</v>
      </c>
      <c r="B6" s="17" t="s">
        <v>111</v>
      </c>
      <c r="C6" s="16" t="s">
        <v>111</v>
      </c>
      <c r="D6" s="110">
        <v>477</v>
      </c>
    </row>
    <row r="7" spans="1:10">
      <c r="A7" s="18">
        <v>2023</v>
      </c>
      <c r="B7" s="19" t="s">
        <v>47</v>
      </c>
      <c r="C7" s="18" t="s">
        <v>111</v>
      </c>
      <c r="D7" s="111">
        <v>103</v>
      </c>
    </row>
    <row r="8" spans="1:10">
      <c r="A8" s="16">
        <v>2023</v>
      </c>
      <c r="B8" s="17" t="s">
        <v>47</v>
      </c>
      <c r="C8" s="16" t="s">
        <v>109</v>
      </c>
      <c r="D8" s="110">
        <v>1304599</v>
      </c>
    </row>
    <row r="9" spans="1:10">
      <c r="A9" s="18">
        <v>2023</v>
      </c>
      <c r="B9" s="19" t="s">
        <v>47</v>
      </c>
      <c r="C9" s="18" t="s">
        <v>137</v>
      </c>
      <c r="D9" s="111">
        <v>354575</v>
      </c>
    </row>
    <row r="10" spans="1:10">
      <c r="A10" s="16">
        <v>2023</v>
      </c>
      <c r="B10" s="17" t="s">
        <v>47</v>
      </c>
      <c r="C10" s="16" t="s">
        <v>138</v>
      </c>
      <c r="D10" s="110">
        <v>6635711</v>
      </c>
    </row>
    <row r="11" spans="1:10">
      <c r="A11" s="18">
        <v>2023</v>
      </c>
      <c r="B11" s="19" t="s">
        <v>47</v>
      </c>
      <c r="C11" s="18" t="s">
        <v>110</v>
      </c>
      <c r="D11" s="111">
        <v>150432</v>
      </c>
    </row>
    <row r="12" spans="1:10">
      <c r="A12" s="16">
        <v>2023</v>
      </c>
      <c r="B12" s="17" t="s">
        <v>104</v>
      </c>
      <c r="C12" s="16" t="s">
        <v>111</v>
      </c>
      <c r="D12" s="110">
        <v>68</v>
      </c>
    </row>
    <row r="13" spans="1:10">
      <c r="A13" s="18">
        <v>2023</v>
      </c>
      <c r="B13" s="19" t="s">
        <v>104</v>
      </c>
      <c r="C13" s="18" t="s">
        <v>109</v>
      </c>
      <c r="D13" s="111">
        <v>525900</v>
      </c>
    </row>
    <row r="14" spans="1:10">
      <c r="A14" s="16">
        <v>2023</v>
      </c>
      <c r="B14" s="17" t="s">
        <v>104</v>
      </c>
      <c r="C14" s="16" t="s">
        <v>137</v>
      </c>
      <c r="D14" s="110">
        <v>492853</v>
      </c>
    </row>
    <row r="15" spans="1:10">
      <c r="A15" s="18">
        <v>2023</v>
      </c>
      <c r="B15" s="19" t="s">
        <v>104</v>
      </c>
      <c r="C15" s="18" t="s">
        <v>138</v>
      </c>
      <c r="D15" s="111">
        <v>1290053</v>
      </c>
    </row>
    <row r="16" spans="1:10">
      <c r="A16" s="16">
        <v>2023</v>
      </c>
      <c r="B16" s="17" t="s">
        <v>104</v>
      </c>
      <c r="C16" s="16" t="s">
        <v>110</v>
      </c>
      <c r="D16" s="110">
        <v>94275</v>
      </c>
    </row>
    <row r="17" spans="1:4">
      <c r="A17" s="18">
        <v>2023</v>
      </c>
      <c r="B17" s="19" t="s">
        <v>105</v>
      </c>
      <c r="C17" s="18" t="s">
        <v>111</v>
      </c>
      <c r="D17" s="111">
        <v>145</v>
      </c>
    </row>
    <row r="18" spans="1:4">
      <c r="A18" s="16">
        <v>2023</v>
      </c>
      <c r="B18" s="17" t="s">
        <v>105</v>
      </c>
      <c r="C18" s="16" t="s">
        <v>109</v>
      </c>
      <c r="D18" s="110">
        <v>73008</v>
      </c>
    </row>
    <row r="19" spans="1:4">
      <c r="A19" s="18">
        <v>2023</v>
      </c>
      <c r="B19" s="19" t="s">
        <v>105</v>
      </c>
      <c r="C19" s="18" t="s">
        <v>137</v>
      </c>
      <c r="D19" s="111">
        <v>70459</v>
      </c>
    </row>
    <row r="20" spans="1:4">
      <c r="A20" s="16">
        <v>2023</v>
      </c>
      <c r="B20" s="17" t="s">
        <v>105</v>
      </c>
      <c r="C20" s="16" t="s">
        <v>138</v>
      </c>
      <c r="D20" s="110">
        <v>21793</v>
      </c>
    </row>
    <row r="21" spans="1:4">
      <c r="A21" s="18">
        <v>2023</v>
      </c>
      <c r="B21" s="19" t="s">
        <v>105</v>
      </c>
      <c r="C21" s="18" t="s">
        <v>110</v>
      </c>
      <c r="D21" s="111">
        <v>9829</v>
      </c>
    </row>
    <row r="22" spans="1:4">
      <c r="A22" s="16">
        <v>2023</v>
      </c>
      <c r="B22" s="17" t="s">
        <v>106</v>
      </c>
      <c r="C22" s="16" t="s">
        <v>109</v>
      </c>
      <c r="D22" s="110">
        <v>2223</v>
      </c>
    </row>
    <row r="23" spans="1:4">
      <c r="A23" s="18">
        <v>2023</v>
      </c>
      <c r="B23" s="19" t="s">
        <v>106</v>
      </c>
      <c r="C23" s="18" t="s">
        <v>137</v>
      </c>
      <c r="D23" s="111">
        <v>1958</v>
      </c>
    </row>
    <row r="24" spans="1:4">
      <c r="A24" s="16">
        <v>2023</v>
      </c>
      <c r="B24" s="17" t="s">
        <v>106</v>
      </c>
      <c r="C24" s="16" t="s">
        <v>138</v>
      </c>
      <c r="D24" s="110">
        <v>49082</v>
      </c>
    </row>
    <row r="25" spans="1:4">
      <c r="A25" s="16">
        <v>2023</v>
      </c>
      <c r="B25" s="17" t="s">
        <v>106</v>
      </c>
      <c r="C25" s="16" t="s">
        <v>110</v>
      </c>
      <c r="D25" s="110">
        <v>3244</v>
      </c>
    </row>
    <row r="26" spans="1:4">
      <c r="A26" s="18">
        <v>2023</v>
      </c>
      <c r="B26" s="19" t="s">
        <v>48</v>
      </c>
      <c r="C26" s="18" t="s">
        <v>109</v>
      </c>
      <c r="D26" s="111">
        <v>2784</v>
      </c>
    </row>
    <row r="27" spans="1:4">
      <c r="A27" s="16">
        <v>2023</v>
      </c>
      <c r="B27" s="17" t="s">
        <v>48</v>
      </c>
      <c r="C27" s="16" t="s">
        <v>137</v>
      </c>
      <c r="D27" s="110">
        <v>1925</v>
      </c>
    </row>
    <row r="28" spans="1:4">
      <c r="A28" s="18">
        <v>2023</v>
      </c>
      <c r="B28" s="19" t="s">
        <v>48</v>
      </c>
      <c r="C28" s="18" t="s">
        <v>138</v>
      </c>
      <c r="D28" s="111">
        <v>21090</v>
      </c>
    </row>
    <row r="29" spans="1:4">
      <c r="A29" s="16">
        <v>2023</v>
      </c>
      <c r="B29" s="17" t="s">
        <v>48</v>
      </c>
      <c r="C29" s="16" t="s">
        <v>110</v>
      </c>
      <c r="D29" s="110">
        <v>5062</v>
      </c>
    </row>
    <row r="30" spans="1:4">
      <c r="A30" s="18">
        <v>2023</v>
      </c>
      <c r="B30" s="19" t="s">
        <v>49</v>
      </c>
      <c r="C30" s="18" t="s">
        <v>109</v>
      </c>
      <c r="D30" s="111">
        <v>2821</v>
      </c>
    </row>
    <row r="31" spans="1:4">
      <c r="A31" s="16">
        <v>2023</v>
      </c>
      <c r="B31" s="17" t="s">
        <v>49</v>
      </c>
      <c r="C31" s="16" t="s">
        <v>137</v>
      </c>
      <c r="D31" s="110">
        <v>7245</v>
      </c>
    </row>
    <row r="32" spans="1:4">
      <c r="A32" s="18">
        <v>2023</v>
      </c>
      <c r="B32" s="19" t="s">
        <v>49</v>
      </c>
      <c r="C32" s="18" t="s">
        <v>138</v>
      </c>
      <c r="D32" s="111">
        <v>12485</v>
      </c>
    </row>
    <row r="33" spans="1:4">
      <c r="A33" s="16">
        <v>2023</v>
      </c>
      <c r="B33" s="17" t="s">
        <v>49</v>
      </c>
      <c r="C33" s="16" t="s">
        <v>110</v>
      </c>
      <c r="D33" s="110">
        <v>5960</v>
      </c>
    </row>
    <row r="34" spans="1:4">
      <c r="A34" s="18">
        <v>2023</v>
      </c>
      <c r="B34" s="19" t="s">
        <v>50</v>
      </c>
      <c r="C34" s="18" t="s">
        <v>109</v>
      </c>
      <c r="D34" s="111">
        <v>2819</v>
      </c>
    </row>
    <row r="35" spans="1:4">
      <c r="A35" s="16">
        <v>2023</v>
      </c>
      <c r="B35" s="17" t="s">
        <v>50</v>
      </c>
      <c r="C35" s="16" t="s">
        <v>137</v>
      </c>
      <c r="D35" s="110">
        <v>3935</v>
      </c>
    </row>
    <row r="36" spans="1:4">
      <c r="A36" s="18">
        <v>2023</v>
      </c>
      <c r="B36" s="19" t="s">
        <v>50</v>
      </c>
      <c r="C36" s="18" t="s">
        <v>138</v>
      </c>
      <c r="D36" s="111">
        <v>7333</v>
      </c>
    </row>
    <row r="37" spans="1:4">
      <c r="A37" s="106">
        <v>2023</v>
      </c>
      <c r="B37" s="107" t="s">
        <v>50</v>
      </c>
      <c r="C37" s="106" t="s">
        <v>110</v>
      </c>
      <c r="D37" s="112">
        <v>3431</v>
      </c>
    </row>
    <row r="38" spans="1:4">
      <c r="A38" s="82"/>
      <c r="B38" s="33"/>
      <c r="C38" s="82" t="s">
        <v>38</v>
      </c>
      <c r="D38" s="33">
        <f>SUM(D6:D37)</f>
        <v>11157677</v>
      </c>
    </row>
    <row r="40" spans="1:4">
      <c r="A40" s="86" t="s">
        <v>150</v>
      </c>
    </row>
    <row r="41" spans="1:4">
      <c r="A41" s="86" t="s">
        <v>139</v>
      </c>
    </row>
  </sheetData>
  <autoFilter ref="A5:D40" xr:uid="{1DE46357-1C9E-47A0-ABDC-CA3AB844BD4D}"/>
  <hyperlinks>
    <hyperlink ref="A3" location="Innehåll!A1" display="Tillbaka till Innehåll" xr:uid="{CD3BD68B-FCE3-448C-AD84-3FD4510D0217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D5CE-24A0-4DC3-A96F-9BD735D4F3B9}">
  <dimension ref="A1:J27"/>
  <sheetViews>
    <sheetView workbookViewId="0">
      <selection activeCell="A4" sqref="A4"/>
    </sheetView>
  </sheetViews>
  <sheetFormatPr defaultColWidth="9.20703125" defaultRowHeight="14.4"/>
  <cols>
    <col min="1" max="1" width="9.3125" style="57" bestFit="1" customWidth="1"/>
    <col min="2" max="2" width="24.5234375" style="57" bestFit="1" customWidth="1"/>
    <col min="3" max="3" width="13.5234375" style="57" bestFit="1" customWidth="1"/>
    <col min="4" max="6" width="9.3125" style="57" bestFit="1" customWidth="1"/>
    <col min="7" max="16384" width="9.20703125" style="57"/>
  </cols>
  <sheetData>
    <row r="1" spans="1:10">
      <c r="A1" s="67" t="s">
        <v>92</v>
      </c>
    </row>
    <row r="2" spans="1:10">
      <c r="A2" s="66" t="s">
        <v>93</v>
      </c>
    </row>
    <row r="3" spans="1:10">
      <c r="A3" s="124" t="s">
        <v>152</v>
      </c>
      <c r="B3" s="64"/>
      <c r="C3" s="64"/>
      <c r="D3" s="64"/>
      <c r="F3" s="64"/>
      <c r="G3" s="64"/>
      <c r="H3" s="64"/>
      <c r="J3" s="64"/>
    </row>
    <row r="4" spans="1:10">
      <c r="B4" s="86"/>
    </row>
    <row r="5" spans="1:10" ht="33.9" customHeight="1">
      <c r="A5" s="20" t="s">
        <v>71</v>
      </c>
      <c r="B5" s="20" t="s">
        <v>74</v>
      </c>
      <c r="C5" s="20" t="s">
        <v>69</v>
      </c>
      <c r="D5" s="21" t="s">
        <v>51</v>
      </c>
      <c r="E5" s="21" t="s">
        <v>72</v>
      </c>
      <c r="F5" s="22" t="s">
        <v>73</v>
      </c>
    </row>
    <row r="6" spans="1:10">
      <c r="A6" s="10">
        <v>1</v>
      </c>
      <c r="B6" s="11" t="s">
        <v>70</v>
      </c>
      <c r="C6" s="12">
        <v>4155237</v>
      </c>
      <c r="D6" s="12">
        <v>138874</v>
      </c>
      <c r="E6" s="24">
        <v>0.37241058331407156</v>
      </c>
      <c r="F6" s="24">
        <v>0.23264366661644825</v>
      </c>
    </row>
    <row r="7" spans="1:10">
      <c r="A7" s="13">
        <v>2</v>
      </c>
      <c r="B7" s="14" t="s">
        <v>76</v>
      </c>
      <c r="C7" s="15">
        <v>1609409</v>
      </c>
      <c r="D7" s="15">
        <v>71102</v>
      </c>
      <c r="E7" s="25">
        <v>0.14424230061508322</v>
      </c>
      <c r="F7" s="25">
        <v>0.11922362275900168</v>
      </c>
    </row>
    <row r="8" spans="1:10">
      <c r="A8" s="10">
        <v>3</v>
      </c>
      <c r="B8" s="11" t="s">
        <v>77</v>
      </c>
      <c r="C8" s="12">
        <v>1073543</v>
      </c>
      <c r="D8" s="12">
        <v>49993</v>
      </c>
      <c r="E8" s="24">
        <v>9.6215637000425805E-2</v>
      </c>
      <c r="F8" s="24">
        <v>8.3777766618122154E-2</v>
      </c>
    </row>
    <row r="9" spans="1:10">
      <c r="A9" s="13">
        <v>4</v>
      </c>
      <c r="B9" s="14" t="s">
        <v>78</v>
      </c>
      <c r="C9" s="15">
        <v>790184</v>
      </c>
      <c r="D9" s="15">
        <v>45126</v>
      </c>
      <c r="E9" s="25">
        <v>7.0819759345964226E-2</v>
      </c>
      <c r="F9" s="25">
        <v>7.5700965868193304E-2</v>
      </c>
    </row>
    <row r="10" spans="1:10">
      <c r="A10" s="10">
        <v>5</v>
      </c>
      <c r="B10" s="11" t="s">
        <v>79</v>
      </c>
      <c r="C10" s="12">
        <v>552302</v>
      </c>
      <c r="D10" s="12">
        <v>34647</v>
      </c>
      <c r="E10" s="24">
        <v>4.9499730096148151E-2</v>
      </c>
      <c r="F10" s="24">
        <v>5.8161335141197541E-2</v>
      </c>
    </row>
    <row r="11" spans="1:10">
      <c r="A11" s="13">
        <v>6</v>
      </c>
      <c r="B11" s="14" t="s">
        <v>80</v>
      </c>
      <c r="C11" s="15">
        <v>468476</v>
      </c>
      <c r="D11" s="15">
        <v>33107</v>
      </c>
      <c r="E11" s="25">
        <v>4.1986875942008367E-2</v>
      </c>
      <c r="F11" s="25">
        <v>5.5548301779407082E-2</v>
      </c>
    </row>
    <row r="12" spans="1:10">
      <c r="A12" s="10">
        <v>7</v>
      </c>
      <c r="B12" s="11" t="s">
        <v>81</v>
      </c>
      <c r="C12" s="12">
        <v>407673</v>
      </c>
      <c r="D12" s="12">
        <v>28519</v>
      </c>
      <c r="E12" s="24">
        <v>3.6537444129275294E-2</v>
      </c>
      <c r="F12" s="24">
        <v>4.7898357856676545E-2</v>
      </c>
    </row>
    <row r="13" spans="1:10">
      <c r="A13" s="13">
        <v>8</v>
      </c>
      <c r="B13" s="14" t="s">
        <v>82</v>
      </c>
      <c r="C13" s="15">
        <v>333197</v>
      </c>
      <c r="D13" s="15">
        <v>27252</v>
      </c>
      <c r="E13" s="25">
        <v>2.9862578025874019E-2</v>
      </c>
      <c r="F13" s="25">
        <v>4.5802574532549926E-2</v>
      </c>
    </row>
    <row r="14" spans="1:10">
      <c r="A14" s="10">
        <v>9</v>
      </c>
      <c r="B14" s="11" t="s">
        <v>83</v>
      </c>
      <c r="C14" s="12">
        <v>272657</v>
      </c>
      <c r="D14" s="12">
        <v>18569</v>
      </c>
      <c r="E14" s="24">
        <v>2.4436717427830188E-2</v>
      </c>
      <c r="F14" s="24">
        <v>3.1192353403973958E-2</v>
      </c>
    </row>
    <row r="15" spans="1:10">
      <c r="A15" s="13">
        <v>10</v>
      </c>
      <c r="B15" s="14" t="s">
        <v>84</v>
      </c>
      <c r="C15" s="15">
        <v>199225</v>
      </c>
      <c r="D15" s="15">
        <v>17651</v>
      </c>
      <c r="E15" s="25">
        <v>1.7855419188062174E-2</v>
      </c>
      <c r="F15" s="25">
        <v>2.978958469341636E-2</v>
      </c>
    </row>
    <row r="16" spans="1:10">
      <c r="A16" s="27">
        <v>11</v>
      </c>
      <c r="B16" s="28" t="s">
        <v>75</v>
      </c>
      <c r="C16" s="29">
        <v>1295774</v>
      </c>
      <c r="D16" s="29">
        <v>129115</v>
      </c>
      <c r="E16" s="31">
        <v>0.11613295491525692</v>
      </c>
      <c r="F16" s="31">
        <v>0.22026147073099903</v>
      </c>
    </row>
    <row r="17" spans="1:6">
      <c r="A17" s="32"/>
      <c r="B17" s="82" t="s">
        <v>38</v>
      </c>
      <c r="C17" s="33">
        <v>11157677</v>
      </c>
      <c r="D17" s="34">
        <f>SUM(D6:D16)</f>
        <v>593955</v>
      </c>
      <c r="E17" s="35">
        <v>0.99999999999999978</v>
      </c>
      <c r="F17" s="36">
        <v>0.99999999999998568</v>
      </c>
    </row>
    <row r="19" spans="1:6">
      <c r="A19" s="86" t="s">
        <v>144</v>
      </c>
    </row>
    <row r="21" spans="1:6" ht="31.5">
      <c r="A21" s="87" t="s">
        <v>71</v>
      </c>
      <c r="B21" s="88" t="s">
        <v>74</v>
      </c>
      <c r="C21" s="88" t="s">
        <v>69</v>
      </c>
      <c r="D21" s="88" t="s">
        <v>51</v>
      </c>
      <c r="E21" s="88" t="s">
        <v>72</v>
      </c>
      <c r="F21" s="89" t="s">
        <v>73</v>
      </c>
    </row>
    <row r="22" spans="1:6">
      <c r="A22" s="10">
        <v>1</v>
      </c>
      <c r="B22" s="11" t="s">
        <v>70</v>
      </c>
      <c r="C22" s="12">
        <f>C6</f>
        <v>4155237</v>
      </c>
      <c r="D22" s="12">
        <f>D6</f>
        <v>138874</v>
      </c>
      <c r="E22" s="115">
        <f>C22/C25</f>
        <v>0.37241058331407156</v>
      </c>
      <c r="F22" s="115">
        <f>D22/D25</f>
        <v>0.2338123258496014</v>
      </c>
    </row>
    <row r="23" spans="1:6">
      <c r="A23" s="13" t="s">
        <v>103</v>
      </c>
      <c r="B23" s="14" t="s">
        <v>102</v>
      </c>
      <c r="C23" s="15">
        <f>SUM(C6:C8)</f>
        <v>6838189</v>
      </c>
      <c r="D23" s="15">
        <f>SUM(D6:D8)</f>
        <v>259969</v>
      </c>
      <c r="E23" s="25">
        <f>C23/C25</f>
        <v>0.61286852092958055</v>
      </c>
      <c r="F23" s="25">
        <f>D23/D25</f>
        <v>0.43769140759821873</v>
      </c>
    </row>
    <row r="24" spans="1:6">
      <c r="A24" s="90" t="s">
        <v>108</v>
      </c>
      <c r="B24" s="28" t="s">
        <v>107</v>
      </c>
      <c r="C24" s="29">
        <f>SUM(C9:C16)</f>
        <v>4319488</v>
      </c>
      <c r="D24" s="29">
        <f>SUM(D9:D16)</f>
        <v>333986</v>
      </c>
      <c r="E24" s="31">
        <f>C24/C25</f>
        <v>0.38713147907041939</v>
      </c>
      <c r="F24" s="31">
        <f>D24/D25</f>
        <v>0.56230859240178133</v>
      </c>
    </row>
    <row r="25" spans="1:6">
      <c r="A25" s="34"/>
      <c r="B25" s="34" t="s">
        <v>38</v>
      </c>
      <c r="C25" s="34">
        <f>SUM(C23:C24)</f>
        <v>11157677</v>
      </c>
      <c r="D25" s="34">
        <f>SUM(D23:D24)</f>
        <v>593955</v>
      </c>
      <c r="E25" s="108">
        <f>SUM(E23:E24)</f>
        <v>1</v>
      </c>
      <c r="F25" s="109">
        <f>SUM(F23:F24)</f>
        <v>1</v>
      </c>
    </row>
    <row r="27" spans="1:6">
      <c r="A27" s="86" t="s">
        <v>144</v>
      </c>
    </row>
  </sheetData>
  <hyperlinks>
    <hyperlink ref="A3" location="Innehåll!A1" display="Tillbaka till Innehåll" xr:uid="{4ADBA459-5714-4831-AD93-91A74925B8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F400-D156-4C3E-B563-8E90C1D908F9}">
  <dimension ref="A1:J12"/>
  <sheetViews>
    <sheetView workbookViewId="0">
      <selection activeCell="A4" sqref="A4"/>
    </sheetView>
  </sheetViews>
  <sheetFormatPr defaultColWidth="9.20703125" defaultRowHeight="14.4"/>
  <cols>
    <col min="1" max="1" width="32.5234375" style="57" customWidth="1"/>
    <col min="2" max="2" width="7.3671875" style="57" customWidth="1"/>
    <col min="3" max="3" width="7.20703125" style="57" customWidth="1"/>
    <col min="4" max="4" width="9.83984375" style="57" customWidth="1"/>
    <col min="5" max="5" width="8.20703125" style="57" customWidth="1"/>
    <col min="6" max="6" width="6.68359375" style="57" customWidth="1"/>
    <col min="7" max="7" width="8.3125" style="57" customWidth="1"/>
    <col min="8" max="8" width="7.3671875" style="57" customWidth="1"/>
    <col min="9" max="9" width="7.05078125" style="57" customWidth="1"/>
    <col min="10" max="10" width="9.68359375" style="57" bestFit="1" customWidth="1"/>
    <col min="11" max="16384" width="9.20703125" style="57"/>
  </cols>
  <sheetData>
    <row r="1" spans="1:10">
      <c r="A1" s="67" t="s">
        <v>154</v>
      </c>
      <c r="B1" s="64"/>
      <c r="C1" s="64"/>
      <c r="D1" s="64"/>
      <c r="F1" s="64"/>
      <c r="G1" s="64"/>
      <c r="H1" s="64"/>
      <c r="I1" s="64"/>
      <c r="J1" s="64"/>
    </row>
    <row r="2" spans="1:10">
      <c r="A2" s="66" t="s">
        <v>94</v>
      </c>
      <c r="B2" s="64"/>
      <c r="C2" s="64"/>
      <c r="D2" s="64"/>
      <c r="F2" s="64"/>
      <c r="G2" s="64"/>
      <c r="H2" s="64"/>
      <c r="I2" s="64"/>
      <c r="J2" s="64"/>
    </row>
    <row r="3" spans="1:10">
      <c r="A3" s="124" t="s">
        <v>152</v>
      </c>
      <c r="B3" s="64"/>
      <c r="C3" s="64"/>
      <c r="D3" s="64"/>
      <c r="F3" s="64"/>
      <c r="G3" s="64"/>
      <c r="H3" s="64"/>
      <c r="J3" s="64"/>
    </row>
    <row r="4" spans="1:10">
      <c r="A4" s="124"/>
      <c r="B4" s="64"/>
      <c r="C4" s="64"/>
      <c r="D4" s="64"/>
      <c r="F4" s="64"/>
      <c r="G4" s="64"/>
      <c r="H4" s="64"/>
      <c r="J4" s="64"/>
    </row>
    <row r="5" spans="1:10" ht="42">
      <c r="A5" s="37" t="s">
        <v>66</v>
      </c>
      <c r="B5" s="37" t="s">
        <v>39</v>
      </c>
      <c r="C5" s="39" t="s">
        <v>68</v>
      </c>
      <c r="D5" s="38" t="s">
        <v>69</v>
      </c>
      <c r="E5" s="38" t="s">
        <v>51</v>
      </c>
      <c r="F5" s="39" t="s">
        <v>85</v>
      </c>
      <c r="G5" s="39" t="s">
        <v>67</v>
      </c>
      <c r="H5" s="38" t="s">
        <v>142</v>
      </c>
      <c r="I5" s="38" t="s">
        <v>143</v>
      </c>
      <c r="J5" s="38" t="s">
        <v>16</v>
      </c>
    </row>
    <row r="6" spans="1:10">
      <c r="A6" s="11" t="s">
        <v>40</v>
      </c>
      <c r="B6" s="11">
        <v>87</v>
      </c>
      <c r="C6" s="23">
        <v>254</v>
      </c>
      <c r="D6" s="12">
        <v>5520480</v>
      </c>
      <c r="E6" s="12">
        <v>235434</v>
      </c>
      <c r="F6" s="23">
        <f>B6/(J6/1000000)</f>
        <v>21.952196191066871</v>
      </c>
      <c r="G6" s="12">
        <f>C6/(J6/1000000)</f>
        <v>64.090319914149248</v>
      </c>
      <c r="H6" s="12">
        <f>E6/(J6/1000)</f>
        <v>59.405670782156747</v>
      </c>
      <c r="I6" s="40">
        <f>D6/(J6)</f>
        <v>1.3929501152742625</v>
      </c>
      <c r="J6" s="12">
        <v>3963157</v>
      </c>
    </row>
    <row r="7" spans="1:10">
      <c r="A7" s="14" t="s">
        <v>41</v>
      </c>
      <c r="B7" s="14">
        <v>148</v>
      </c>
      <c r="C7" s="26">
        <v>351</v>
      </c>
      <c r="D7" s="15">
        <v>4126868</v>
      </c>
      <c r="E7" s="15">
        <v>260946</v>
      </c>
      <c r="F7" s="26">
        <f>B7/(J7/1000000)</f>
        <v>34.997206135199413</v>
      </c>
      <c r="G7" s="15">
        <f>C7/(J7/1000000)</f>
        <v>83.000130766587787</v>
      </c>
      <c r="H7" s="15">
        <f t="shared" ref="H7:H9" si="0">E7/(J7/1000)</f>
        <v>61.70527670375504</v>
      </c>
      <c r="I7" s="41">
        <f>D7/(J7)</f>
        <v>0.97587060870782516</v>
      </c>
      <c r="J7" s="15">
        <v>4228909</v>
      </c>
    </row>
    <row r="8" spans="1:10">
      <c r="A8" s="28" t="s">
        <v>42</v>
      </c>
      <c r="B8" s="28">
        <v>186</v>
      </c>
      <c r="C8" s="30">
        <v>266</v>
      </c>
      <c r="D8" s="29">
        <v>1510329</v>
      </c>
      <c r="E8" s="29">
        <v>97575</v>
      </c>
      <c r="F8" s="30">
        <f>B8/(J8/1000000)</f>
        <v>78.825550157841818</v>
      </c>
      <c r="G8" s="29">
        <f>C8/(J8/1000000)</f>
        <v>112.72901259132216</v>
      </c>
      <c r="H8" s="29">
        <f t="shared" si="0"/>
        <v>41.351629336835558</v>
      </c>
      <c r="I8" s="79">
        <f>D8/(J8)</f>
        <v>0.64006728142119929</v>
      </c>
      <c r="J8" s="29">
        <v>2359641</v>
      </c>
    </row>
    <row r="9" spans="1:10">
      <c r="A9" s="83" t="s">
        <v>38</v>
      </c>
      <c r="B9" s="42">
        <f>SUM(B6:B8)</f>
        <v>421</v>
      </c>
      <c r="C9" s="43">
        <f>SUM(C6:C8)</f>
        <v>871</v>
      </c>
      <c r="D9" s="43">
        <f>SUM(D6:D8)</f>
        <v>11157677</v>
      </c>
      <c r="E9" s="43">
        <f>SUM(E6:E8)</f>
        <v>593955</v>
      </c>
      <c r="F9" s="42">
        <f>B9/(J9/1000000)</f>
        <v>39.898757613341616</v>
      </c>
      <c r="G9" s="43">
        <f>C9/(J9/1000000)</f>
        <v>82.545885703611745</v>
      </c>
      <c r="H9" s="43">
        <f t="shared" si="0"/>
        <v>56.289944366347548</v>
      </c>
      <c r="I9" s="44">
        <f>D9/(J9)</f>
        <v>1.0574286226863578</v>
      </c>
      <c r="J9" s="43">
        <f>SUM(J6:J8)</f>
        <v>10551707</v>
      </c>
    </row>
    <row r="11" spans="1:10">
      <c r="A11" s="86" t="s">
        <v>153</v>
      </c>
    </row>
    <row r="12" spans="1:10">
      <c r="A12" s="86" t="s">
        <v>151</v>
      </c>
    </row>
  </sheetData>
  <hyperlinks>
    <hyperlink ref="A3" location="Innehåll!A1" display="Tillbaka till Innehåll" xr:uid="{C5C6D2F4-425E-4DBF-A128-4C320EEF0FE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FE92-903B-496D-953D-B575056A2ECD}">
  <dimension ref="A1:L30"/>
  <sheetViews>
    <sheetView workbookViewId="0">
      <selection activeCell="A4" sqref="A4"/>
    </sheetView>
  </sheetViews>
  <sheetFormatPr defaultColWidth="9.20703125" defaultRowHeight="14.4"/>
  <cols>
    <col min="1" max="1" width="15.3671875" style="57" customWidth="1"/>
    <col min="2" max="2" width="7.3671875" style="57" customWidth="1"/>
    <col min="3" max="3" width="6.83984375" style="57" customWidth="1"/>
    <col min="4" max="4" width="8.47265625" style="57" customWidth="1"/>
    <col min="5" max="5" width="7.3671875" style="57" customWidth="1"/>
    <col min="6" max="6" width="6.68359375" style="57" customWidth="1"/>
    <col min="7" max="7" width="9.89453125" style="57" bestFit="1" customWidth="1"/>
    <col min="8" max="8" width="7.734375" style="57" customWidth="1"/>
    <col min="9" max="9" width="7.20703125" style="57" customWidth="1"/>
    <col min="10" max="10" width="9.68359375" style="57" bestFit="1" customWidth="1"/>
    <col min="11" max="16384" width="9.20703125" style="57"/>
  </cols>
  <sheetData>
    <row r="1" spans="1:12">
      <c r="A1" s="67" t="s">
        <v>95</v>
      </c>
      <c r="B1" s="64"/>
      <c r="C1" s="64"/>
      <c r="D1" s="64"/>
      <c r="F1" s="64"/>
      <c r="G1" s="64"/>
      <c r="H1" s="64"/>
      <c r="J1" s="64"/>
    </row>
    <row r="2" spans="1:12">
      <c r="A2" s="66" t="s">
        <v>96</v>
      </c>
      <c r="B2" s="64"/>
      <c r="C2" s="64"/>
      <c r="D2" s="64"/>
      <c r="F2" s="64"/>
      <c r="G2" s="64"/>
      <c r="H2" s="64"/>
      <c r="J2" s="64"/>
    </row>
    <row r="3" spans="1:12">
      <c r="A3" s="124" t="s">
        <v>152</v>
      </c>
      <c r="B3" s="64"/>
      <c r="C3" s="64"/>
      <c r="D3" s="64"/>
      <c r="F3" s="64"/>
      <c r="G3" s="64"/>
      <c r="H3" s="64"/>
      <c r="J3" s="64"/>
    </row>
    <row r="4" spans="1:12">
      <c r="A4" s="124"/>
      <c r="B4" s="64"/>
      <c r="C4" s="64"/>
      <c r="D4" s="64"/>
      <c r="F4" s="64"/>
      <c r="G4" s="64"/>
      <c r="H4" s="64"/>
      <c r="J4" s="64"/>
    </row>
    <row r="5" spans="1:12" s="65" customFormat="1" ht="42">
      <c r="A5" s="38" t="s">
        <v>15</v>
      </c>
      <c r="B5" s="37" t="s">
        <v>39</v>
      </c>
      <c r="C5" s="39" t="s">
        <v>68</v>
      </c>
      <c r="D5" s="38" t="s">
        <v>69</v>
      </c>
      <c r="E5" s="38" t="s">
        <v>51</v>
      </c>
      <c r="F5" s="39" t="s">
        <v>141</v>
      </c>
      <c r="G5" s="39" t="s">
        <v>67</v>
      </c>
      <c r="H5" s="38" t="s">
        <v>143</v>
      </c>
      <c r="I5" s="38" t="s">
        <v>142</v>
      </c>
      <c r="J5" s="38" t="s">
        <v>16</v>
      </c>
    </row>
    <row r="6" spans="1:12">
      <c r="A6" s="11" t="s">
        <v>17</v>
      </c>
      <c r="B6" s="23">
        <v>56</v>
      </c>
      <c r="C6" s="45">
        <v>166</v>
      </c>
      <c r="D6" s="12">
        <v>3480799</v>
      </c>
      <c r="E6" s="12">
        <v>148734</v>
      </c>
      <c r="F6" s="12">
        <f>B6/(J6/1000000)</f>
        <v>22.812253928086815</v>
      </c>
      <c r="G6" s="12">
        <f t="shared" ref="G6:G27" si="0">C6/(J6/1000000)</f>
        <v>67.622038429685915</v>
      </c>
      <c r="H6" s="47">
        <f t="shared" ref="H6:H27" si="1">D6/J6</f>
        <v>1.4179441189398332</v>
      </c>
      <c r="I6" s="47">
        <f>E6/(J6/1000)</f>
        <v>60.588531709644002</v>
      </c>
      <c r="J6" s="12">
        <v>2454821</v>
      </c>
      <c r="K6" s="65"/>
      <c r="L6" s="65"/>
    </row>
    <row r="7" spans="1:12">
      <c r="A7" s="14" t="s">
        <v>18</v>
      </c>
      <c r="B7" s="26">
        <v>16</v>
      </c>
      <c r="C7" s="48">
        <v>40</v>
      </c>
      <c r="D7" s="15">
        <v>449694</v>
      </c>
      <c r="E7" s="15">
        <v>32929</v>
      </c>
      <c r="F7" s="15">
        <f t="shared" ref="F7:F27" si="2">B7/(J7/1000000)</f>
        <v>39.546305015707297</v>
      </c>
      <c r="G7" s="15">
        <f t="shared" si="0"/>
        <v>98.865762539268246</v>
      </c>
      <c r="H7" s="50">
        <f t="shared" si="1"/>
        <v>1.1114835054833423</v>
      </c>
      <c r="I7" s="50">
        <f t="shared" ref="I7:I27" si="3">E7/(J7/1000)</f>
        <v>81.388767366389104</v>
      </c>
      <c r="J7" s="15">
        <v>404589</v>
      </c>
      <c r="K7" s="65"/>
      <c r="L7" s="65"/>
    </row>
    <row r="8" spans="1:12">
      <c r="A8" s="11" t="s">
        <v>19</v>
      </c>
      <c r="B8" s="23">
        <v>9</v>
      </c>
      <c r="C8" s="45">
        <v>25</v>
      </c>
      <c r="D8" s="45">
        <v>240994</v>
      </c>
      <c r="E8" s="45">
        <v>17319</v>
      </c>
      <c r="F8" s="45">
        <f t="shared" si="2"/>
        <v>29.806851601621492</v>
      </c>
      <c r="G8" s="45">
        <f t="shared" si="0"/>
        <v>82.796810004504152</v>
      </c>
      <c r="H8" s="113">
        <f t="shared" si="1"/>
        <v>0.7981413772090189</v>
      </c>
      <c r="I8" s="113">
        <f t="shared" si="3"/>
        <v>57.358318098720289</v>
      </c>
      <c r="J8" s="45">
        <v>301944</v>
      </c>
      <c r="K8" s="65"/>
      <c r="L8" s="65"/>
    </row>
    <row r="9" spans="1:12">
      <c r="A9" s="14" t="s">
        <v>20</v>
      </c>
      <c r="B9" s="26">
        <v>15</v>
      </c>
      <c r="C9" s="48">
        <v>33</v>
      </c>
      <c r="D9" s="15">
        <v>407606</v>
      </c>
      <c r="E9" s="15">
        <v>24947</v>
      </c>
      <c r="F9" s="15">
        <f t="shared" si="2"/>
        <v>31.759609399150538</v>
      </c>
      <c r="G9" s="15">
        <f t="shared" si="0"/>
        <v>69.871140678131184</v>
      </c>
      <c r="H9" s="50">
        <f t="shared" si="1"/>
        <v>0.86302715658334361</v>
      </c>
      <c r="I9" s="50">
        <f t="shared" si="3"/>
        <v>52.820465045373894</v>
      </c>
      <c r="J9" s="15">
        <v>472298</v>
      </c>
      <c r="K9" s="65"/>
      <c r="L9" s="65"/>
    </row>
    <row r="10" spans="1:12">
      <c r="A10" s="11" t="s">
        <v>21</v>
      </c>
      <c r="B10" s="23">
        <v>19</v>
      </c>
      <c r="C10" s="45">
        <v>29</v>
      </c>
      <c r="D10" s="12">
        <v>323958</v>
      </c>
      <c r="E10" s="12">
        <v>15991</v>
      </c>
      <c r="F10" s="12">
        <f t="shared" si="2"/>
        <v>51.510616609191658</v>
      </c>
      <c r="G10" s="12">
        <f t="shared" si="0"/>
        <v>78.621467456134638</v>
      </c>
      <c r="H10" s="47">
        <f t="shared" si="1"/>
        <v>0.8782777018673954</v>
      </c>
      <c r="I10" s="47">
        <f t="shared" si="3"/>
        <v>43.352961589346521</v>
      </c>
      <c r="J10" s="12">
        <v>368856</v>
      </c>
      <c r="K10" s="65"/>
      <c r="L10" s="65"/>
    </row>
    <row r="11" spans="1:12">
      <c r="A11" s="14" t="s">
        <v>22</v>
      </c>
      <c r="B11" s="26">
        <v>14</v>
      </c>
      <c r="C11" s="48">
        <v>21</v>
      </c>
      <c r="D11" s="15">
        <v>175528</v>
      </c>
      <c r="E11" s="15">
        <v>10302</v>
      </c>
      <c r="F11" s="15">
        <f t="shared" si="2"/>
        <v>68.73324627122139</v>
      </c>
      <c r="G11" s="15">
        <f t="shared" si="0"/>
        <v>103.09986940683208</v>
      </c>
      <c r="H11" s="50">
        <f t="shared" si="1"/>
        <v>0.86175780367821053</v>
      </c>
      <c r="I11" s="50">
        <f t="shared" si="3"/>
        <v>50.577850220437341</v>
      </c>
      <c r="J11" s="15">
        <v>203686</v>
      </c>
      <c r="K11" s="65"/>
      <c r="L11" s="65"/>
    </row>
    <row r="12" spans="1:12">
      <c r="A12" s="11" t="s">
        <v>23</v>
      </c>
      <c r="B12" s="23">
        <v>20</v>
      </c>
      <c r="C12" s="45">
        <v>33</v>
      </c>
      <c r="D12" s="12">
        <v>213528</v>
      </c>
      <c r="E12" s="12">
        <v>14386</v>
      </c>
      <c r="F12" s="12">
        <f t="shared" si="2"/>
        <v>81.080971512200662</v>
      </c>
      <c r="G12" s="12">
        <f t="shared" si="0"/>
        <v>133.78360299513108</v>
      </c>
      <c r="H12" s="47">
        <f t="shared" si="1"/>
        <v>0.86565288425285913</v>
      </c>
      <c r="I12" s="47">
        <f t="shared" si="3"/>
        <v>58.321542808725937</v>
      </c>
      <c r="J12" s="12">
        <v>246667</v>
      </c>
      <c r="K12" s="65"/>
    </row>
    <row r="13" spans="1:12">
      <c r="A13" s="14" t="s">
        <v>24</v>
      </c>
      <c r="B13" s="26">
        <v>14</v>
      </c>
      <c r="C13" s="48">
        <v>19</v>
      </c>
      <c r="D13" s="48">
        <v>80376</v>
      </c>
      <c r="E13" s="15">
        <v>5698</v>
      </c>
      <c r="F13" s="15">
        <f t="shared" si="2"/>
        <v>229.39913811466681</v>
      </c>
      <c r="G13" s="15">
        <f t="shared" si="0"/>
        <v>311.3274017270478</v>
      </c>
      <c r="H13" s="50">
        <f t="shared" si="1"/>
        <v>1.3170132232217471</v>
      </c>
      <c r="I13" s="50">
        <f t="shared" si="3"/>
        <v>93.365449212669375</v>
      </c>
      <c r="J13" s="15">
        <v>61029</v>
      </c>
      <c r="K13" s="65"/>
    </row>
    <row r="14" spans="1:12">
      <c r="A14" s="11" t="s">
        <v>25</v>
      </c>
      <c r="B14" s="23">
        <v>6</v>
      </c>
      <c r="C14" s="45">
        <v>13</v>
      </c>
      <c r="D14" s="45">
        <v>113908</v>
      </c>
      <c r="E14" s="12">
        <v>8223</v>
      </c>
      <c r="F14" s="12">
        <f t="shared" si="2"/>
        <v>37.981173998088281</v>
      </c>
      <c r="G14" s="12">
        <f t="shared" si="0"/>
        <v>82.292543662524608</v>
      </c>
      <c r="H14" s="40">
        <f t="shared" si="1"/>
        <v>0.72105992796237328</v>
      </c>
      <c r="I14" s="40">
        <f t="shared" si="3"/>
        <v>52.053198964379988</v>
      </c>
      <c r="J14" s="12">
        <v>157973</v>
      </c>
      <c r="K14" s="65"/>
    </row>
    <row r="15" spans="1:12">
      <c r="A15" s="14" t="s">
        <v>26</v>
      </c>
      <c r="B15" s="26">
        <v>38</v>
      </c>
      <c r="C15" s="48">
        <v>93</v>
      </c>
      <c r="D15" s="15">
        <v>1470519</v>
      </c>
      <c r="E15" s="15">
        <v>77142</v>
      </c>
      <c r="F15" s="15">
        <f t="shared" si="2"/>
        <v>26.727041647060975</v>
      </c>
      <c r="G15" s="15">
        <f t="shared" si="0"/>
        <v>65.410917715175543</v>
      </c>
      <c r="H15" s="50">
        <f t="shared" si="1"/>
        <v>1.0342795409419594</v>
      </c>
      <c r="I15" s="50">
        <f t="shared" si="3"/>
        <v>54.25730122993626</v>
      </c>
      <c r="J15" s="15">
        <v>1421781</v>
      </c>
      <c r="K15" s="65"/>
    </row>
    <row r="16" spans="1:12">
      <c r="A16" s="11" t="s">
        <v>27</v>
      </c>
      <c r="B16" s="23">
        <v>9</v>
      </c>
      <c r="C16" s="45">
        <v>19</v>
      </c>
      <c r="D16" s="12">
        <v>309186</v>
      </c>
      <c r="E16" s="12">
        <v>14837</v>
      </c>
      <c r="F16" s="12">
        <f t="shared" si="2"/>
        <v>26.182122846520397</v>
      </c>
      <c r="G16" s="12">
        <f t="shared" si="0"/>
        <v>55.273370453765281</v>
      </c>
      <c r="H16" s="47">
        <f t="shared" si="1"/>
        <v>0.89946064826936167</v>
      </c>
      <c r="I16" s="47">
        <f t="shared" si="3"/>
        <v>43.16268407486924</v>
      </c>
      <c r="J16" s="12">
        <v>343746</v>
      </c>
      <c r="K16" s="65"/>
    </row>
    <row r="17" spans="1:11">
      <c r="A17" s="14" t="s">
        <v>28</v>
      </c>
      <c r="B17" s="26">
        <v>68</v>
      </c>
      <c r="C17" s="48">
        <v>136</v>
      </c>
      <c r="D17" s="15">
        <v>1952870</v>
      </c>
      <c r="E17" s="15">
        <v>92049</v>
      </c>
      <c r="F17" s="15">
        <f t="shared" si="2"/>
        <v>38.48295657764276</v>
      </c>
      <c r="G17" s="15">
        <f t="shared" si="0"/>
        <v>76.96591315528552</v>
      </c>
      <c r="H17" s="50">
        <f t="shared" si="1"/>
        <v>1.1051795795850179</v>
      </c>
      <c r="I17" s="50">
        <f t="shared" si="3"/>
        <v>52.09290691199174</v>
      </c>
      <c r="J17" s="15">
        <v>1767016</v>
      </c>
      <c r="K17" s="65"/>
    </row>
    <row r="18" spans="1:11">
      <c r="A18" s="11" t="s">
        <v>29</v>
      </c>
      <c r="B18" s="23">
        <v>16</v>
      </c>
      <c r="C18" s="45">
        <v>26</v>
      </c>
      <c r="D18" s="12">
        <v>209965</v>
      </c>
      <c r="E18" s="12">
        <v>13088</v>
      </c>
      <c r="F18" s="12">
        <f t="shared" si="2"/>
        <v>56.427835851425506</v>
      </c>
      <c r="G18" s="12">
        <f t="shared" si="0"/>
        <v>91.695233258566446</v>
      </c>
      <c r="H18" s="47">
        <f t="shared" si="1"/>
        <v>0.74049190965903477</v>
      </c>
      <c r="I18" s="47">
        <f t="shared" si="3"/>
        <v>46.157969726466064</v>
      </c>
      <c r="J18" s="12">
        <v>283548</v>
      </c>
      <c r="K18" s="65"/>
    </row>
    <row r="19" spans="1:11">
      <c r="A19" s="14" t="s">
        <v>30</v>
      </c>
      <c r="B19" s="26">
        <v>10</v>
      </c>
      <c r="C19" s="48">
        <v>22</v>
      </c>
      <c r="D19" s="15">
        <v>285766</v>
      </c>
      <c r="E19" s="15">
        <v>16092</v>
      </c>
      <c r="F19" s="15">
        <f t="shared" si="2"/>
        <v>32.455309039452672</v>
      </c>
      <c r="G19" s="15">
        <f t="shared" si="0"/>
        <v>71.401679886795876</v>
      </c>
      <c r="H19" s="50">
        <f t="shared" si="1"/>
        <v>0.92746238429682326</v>
      </c>
      <c r="I19" s="50">
        <f t="shared" si="3"/>
        <v>52.227083306287248</v>
      </c>
      <c r="J19" s="15">
        <v>308116</v>
      </c>
      <c r="K19" s="65"/>
    </row>
    <row r="20" spans="1:11">
      <c r="A20" s="11" t="s">
        <v>31</v>
      </c>
      <c r="B20" s="23">
        <v>9</v>
      </c>
      <c r="C20" s="45">
        <v>21</v>
      </c>
      <c r="D20" s="12">
        <v>248930</v>
      </c>
      <c r="E20" s="12">
        <v>16325</v>
      </c>
      <c r="F20" s="12">
        <f t="shared" si="2"/>
        <v>32.049798264325375</v>
      </c>
      <c r="G20" s="12">
        <f t="shared" si="0"/>
        <v>74.782862616759203</v>
      </c>
      <c r="H20" s="47">
        <f t="shared" si="1"/>
        <v>0.88646180910427941</v>
      </c>
      <c r="I20" s="47">
        <f t="shared" si="3"/>
        <v>58.134772962790187</v>
      </c>
      <c r="J20" s="12">
        <v>280813</v>
      </c>
      <c r="K20" s="65"/>
    </row>
    <row r="21" spans="1:11">
      <c r="A21" s="14" t="s">
        <v>32</v>
      </c>
      <c r="B21" s="26">
        <v>20</v>
      </c>
      <c r="C21" s="48">
        <v>35</v>
      </c>
      <c r="D21" s="15">
        <v>208952</v>
      </c>
      <c r="E21" s="15">
        <v>17555</v>
      </c>
      <c r="F21" s="15">
        <f t="shared" si="2"/>
        <v>69.625034377360734</v>
      </c>
      <c r="G21" s="15">
        <f t="shared" si="0"/>
        <v>121.84381016038128</v>
      </c>
      <c r="H21" s="50">
        <f t="shared" si="1"/>
        <v>0.72741450916091388</v>
      </c>
      <c r="I21" s="50">
        <f t="shared" si="3"/>
        <v>61.113373924728378</v>
      </c>
      <c r="J21" s="15">
        <v>287253</v>
      </c>
      <c r="K21" s="65"/>
    </row>
    <row r="22" spans="1:11">
      <c r="A22" s="11" t="s">
        <v>33</v>
      </c>
      <c r="B22" s="23">
        <v>15</v>
      </c>
      <c r="C22" s="45">
        <v>27</v>
      </c>
      <c r="D22" s="12">
        <v>229964</v>
      </c>
      <c r="E22" s="12">
        <v>14836</v>
      </c>
      <c r="F22" s="12">
        <f t="shared" si="2"/>
        <v>52.513285861322913</v>
      </c>
      <c r="G22" s="12">
        <f t="shared" si="0"/>
        <v>94.523914550381249</v>
      </c>
      <c r="H22" s="47">
        <f t="shared" si="1"/>
        <v>0.80507768465421747</v>
      </c>
      <c r="I22" s="47">
        <f t="shared" si="3"/>
        <v>51.939140602572451</v>
      </c>
      <c r="J22" s="12">
        <v>285642</v>
      </c>
      <c r="K22" s="65"/>
    </row>
    <row r="23" spans="1:11">
      <c r="A23" s="14" t="s">
        <v>34</v>
      </c>
      <c r="B23" s="26">
        <v>14</v>
      </c>
      <c r="C23" s="48">
        <v>29</v>
      </c>
      <c r="D23" s="15">
        <v>178627</v>
      </c>
      <c r="E23" s="15">
        <v>16121</v>
      </c>
      <c r="F23" s="15">
        <f t="shared" si="2"/>
        <v>57.81588119662355</v>
      </c>
      <c r="G23" s="15">
        <f t="shared" si="0"/>
        <v>119.76146819300592</v>
      </c>
      <c r="H23" s="50">
        <f t="shared" si="1"/>
        <v>0.73767695789351961</v>
      </c>
      <c r="I23" s="50">
        <f t="shared" si="3"/>
        <v>66.574987197912023</v>
      </c>
      <c r="J23" s="15">
        <v>242148</v>
      </c>
      <c r="K23" s="65"/>
    </row>
    <row r="24" spans="1:11">
      <c r="A24" s="11" t="s">
        <v>35</v>
      </c>
      <c r="B24" s="23">
        <v>17</v>
      </c>
      <c r="C24" s="45">
        <v>23</v>
      </c>
      <c r="D24" s="12">
        <v>108510</v>
      </c>
      <c r="E24" s="12">
        <v>6907</v>
      </c>
      <c r="F24" s="12">
        <f t="shared" si="2"/>
        <v>128.23220589566424</v>
      </c>
      <c r="G24" s="12">
        <f t="shared" si="0"/>
        <v>173.49063150589868</v>
      </c>
      <c r="H24" s="47">
        <f t="shared" si="1"/>
        <v>0.81849862716108979</v>
      </c>
      <c r="I24" s="47">
        <f t="shared" si="3"/>
        <v>52.099990948314876</v>
      </c>
      <c r="J24" s="12">
        <v>132572</v>
      </c>
      <c r="K24" s="65"/>
    </row>
    <row r="25" spans="1:11">
      <c r="A25" s="14" t="s">
        <v>36</v>
      </c>
      <c r="B25" s="26">
        <v>18</v>
      </c>
      <c r="C25" s="48">
        <v>33</v>
      </c>
      <c r="D25" s="15">
        <v>294129</v>
      </c>
      <c r="E25" s="15">
        <v>19006</v>
      </c>
      <c r="F25" s="15">
        <f t="shared" si="2"/>
        <v>64.578856164948746</v>
      </c>
      <c r="G25" s="15">
        <f t="shared" si="0"/>
        <v>118.39456963573937</v>
      </c>
      <c r="H25" s="50">
        <f t="shared" si="1"/>
        <v>1.0552507991633451</v>
      </c>
      <c r="I25" s="50">
        <f t="shared" si="3"/>
        <v>68.18809668172311</v>
      </c>
      <c r="J25" s="15">
        <v>278729</v>
      </c>
      <c r="K25" s="65"/>
    </row>
    <row r="26" spans="1:11">
      <c r="A26" s="28" t="s">
        <v>37</v>
      </c>
      <c r="B26" s="28">
        <v>18</v>
      </c>
      <c r="C26" s="122">
        <v>28</v>
      </c>
      <c r="D26" s="29">
        <v>173868</v>
      </c>
      <c r="E26" s="29">
        <v>11468</v>
      </c>
      <c r="F26" s="29">
        <f t="shared" si="2"/>
        <v>72.440437862202188</v>
      </c>
      <c r="G26" s="29">
        <f t="shared" si="0"/>
        <v>112.68512556342563</v>
      </c>
      <c r="H26" s="123">
        <f t="shared" si="1"/>
        <v>0.69972633612363166</v>
      </c>
      <c r="I26" s="123">
        <f t="shared" si="3"/>
        <v>46.152607855763044</v>
      </c>
      <c r="J26" s="29">
        <v>248480</v>
      </c>
      <c r="K26" s="65"/>
    </row>
    <row r="27" spans="1:11">
      <c r="A27" s="84" t="s">
        <v>38</v>
      </c>
      <c r="B27" s="42">
        <f>SUM(B6:B26)</f>
        <v>421</v>
      </c>
      <c r="C27" s="43">
        <v>871</v>
      </c>
      <c r="D27" s="43">
        <v>11157677</v>
      </c>
      <c r="E27" s="43">
        <f>SUM(E6:E26)</f>
        <v>593955</v>
      </c>
      <c r="F27" s="43">
        <f t="shared" si="2"/>
        <v>39.898757613341616</v>
      </c>
      <c r="G27" s="43">
        <f t="shared" si="0"/>
        <v>82.545885703611745</v>
      </c>
      <c r="H27" s="51">
        <f t="shared" si="1"/>
        <v>1.0574286226863578</v>
      </c>
      <c r="I27" s="51">
        <f t="shared" si="3"/>
        <v>56.289944366347548</v>
      </c>
      <c r="J27" s="43">
        <v>10551707</v>
      </c>
      <c r="K27" s="65"/>
    </row>
    <row r="28" spans="1:11">
      <c r="I28" s="65"/>
      <c r="K28" s="65"/>
    </row>
    <row r="29" spans="1:11">
      <c r="A29" s="86" t="s">
        <v>101</v>
      </c>
      <c r="I29" s="65"/>
      <c r="K29" s="65"/>
    </row>
    <row r="30" spans="1:11">
      <c r="A30" s="86" t="s">
        <v>100</v>
      </c>
    </row>
  </sheetData>
  <hyperlinks>
    <hyperlink ref="A3" location="Innehåll!A1" display="Tillbaka till Innehåll" xr:uid="{FE150AE3-A01D-4ED9-8850-347395639DD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FAF3-2DFD-497D-8A3B-E7A9E62A6E7B}">
  <dimension ref="A1:K21"/>
  <sheetViews>
    <sheetView workbookViewId="0">
      <selection activeCell="A4" sqref="A4"/>
    </sheetView>
  </sheetViews>
  <sheetFormatPr defaultColWidth="9.20703125" defaultRowHeight="14.4"/>
  <cols>
    <col min="1" max="1" width="32" style="57" bestFit="1" customWidth="1"/>
    <col min="2" max="2" width="8.20703125" style="57" customWidth="1"/>
    <col min="3" max="3" width="10.3125" style="57" bestFit="1" customWidth="1"/>
    <col min="4" max="4" width="13.05078125" style="57" customWidth="1"/>
    <col min="5" max="5" width="14.83984375" style="57" customWidth="1"/>
    <col min="6" max="16384" width="9.20703125" style="57"/>
  </cols>
  <sheetData>
    <row r="1" spans="1:11">
      <c r="A1" s="67" t="s">
        <v>97</v>
      </c>
      <c r="B1" s="66"/>
      <c r="C1" s="66"/>
      <c r="D1" s="66"/>
      <c r="E1" s="66"/>
    </row>
    <row r="2" spans="1:11" ht="10.95" customHeight="1">
      <c r="A2" s="66" t="s">
        <v>98</v>
      </c>
      <c r="B2" s="68"/>
      <c r="C2" s="66"/>
      <c r="D2" s="66"/>
      <c r="E2" s="66"/>
    </row>
    <row r="3" spans="1:11">
      <c r="A3" s="124" t="s">
        <v>152</v>
      </c>
      <c r="B3" s="66"/>
      <c r="C3" s="66"/>
      <c r="D3" s="66"/>
      <c r="E3" s="66"/>
    </row>
    <row r="4" spans="1:11">
      <c r="A4" s="124"/>
      <c r="B4" s="66"/>
      <c r="C4" s="66"/>
      <c r="D4" s="66"/>
      <c r="E4" s="66"/>
    </row>
    <row r="5" spans="1:11" ht="41.5" customHeight="1">
      <c r="A5" s="38" t="s">
        <v>12</v>
      </c>
      <c r="B5" s="38" t="s">
        <v>13</v>
      </c>
      <c r="C5" s="38" t="s">
        <v>14</v>
      </c>
      <c r="E5" s="66"/>
      <c r="I5" s="60"/>
      <c r="J5" s="60"/>
      <c r="K5" s="60"/>
    </row>
    <row r="6" spans="1:11">
      <c r="A6" s="46" t="s">
        <v>0</v>
      </c>
      <c r="B6" s="12">
        <v>1339522</v>
      </c>
      <c r="C6" s="45">
        <v>52956</v>
      </c>
      <c r="E6" s="66"/>
      <c r="I6" s="60"/>
      <c r="J6" s="60"/>
      <c r="K6" s="60"/>
    </row>
    <row r="7" spans="1:11">
      <c r="A7" s="49" t="s">
        <v>1</v>
      </c>
      <c r="B7" s="15">
        <v>849245</v>
      </c>
      <c r="C7" s="48">
        <v>47537</v>
      </c>
      <c r="E7" s="66"/>
      <c r="I7" s="60"/>
      <c r="J7" s="60"/>
      <c r="K7" s="60"/>
    </row>
    <row r="8" spans="1:11">
      <c r="A8" s="46" t="s">
        <v>2</v>
      </c>
      <c r="B8" s="45">
        <v>755396</v>
      </c>
      <c r="C8" s="45">
        <v>50958</v>
      </c>
      <c r="E8" s="66"/>
      <c r="I8" s="60"/>
      <c r="J8" s="60"/>
      <c r="K8" s="60"/>
    </row>
    <row r="9" spans="1:11">
      <c r="A9" s="49" t="s">
        <v>3</v>
      </c>
      <c r="B9" s="48">
        <v>833900</v>
      </c>
      <c r="C9" s="48">
        <v>53248</v>
      </c>
      <c r="E9" s="66"/>
      <c r="I9" s="60"/>
      <c r="J9" s="60"/>
      <c r="K9" s="60"/>
    </row>
    <row r="10" spans="1:11">
      <c r="A10" s="46" t="s">
        <v>4</v>
      </c>
      <c r="B10" s="45">
        <v>534675</v>
      </c>
      <c r="C10" s="45">
        <v>45651</v>
      </c>
      <c r="E10" s="66"/>
      <c r="I10" s="60"/>
      <c r="J10" s="60"/>
      <c r="K10" s="60"/>
    </row>
    <row r="11" spans="1:11">
      <c r="A11" s="49" t="s">
        <v>5</v>
      </c>
      <c r="B11" s="48">
        <v>514905</v>
      </c>
      <c r="C11" s="48">
        <v>40386</v>
      </c>
      <c r="E11" s="66"/>
      <c r="I11" s="60"/>
      <c r="J11" s="60"/>
      <c r="K11" s="60"/>
    </row>
    <row r="12" spans="1:11">
      <c r="A12" s="46" t="s">
        <v>6</v>
      </c>
      <c r="B12" s="45">
        <v>1494414</v>
      </c>
      <c r="C12" s="45">
        <v>49144</v>
      </c>
      <c r="E12" s="66"/>
      <c r="I12" s="60"/>
      <c r="J12" s="60"/>
      <c r="K12" s="60"/>
    </row>
    <row r="13" spans="1:11">
      <c r="A13" s="49" t="s">
        <v>7</v>
      </c>
      <c r="B13" s="48">
        <v>1228472</v>
      </c>
      <c r="C13" s="48">
        <v>48342</v>
      </c>
      <c r="E13" s="66"/>
      <c r="I13" s="60"/>
      <c r="J13" s="60"/>
      <c r="K13" s="60"/>
    </row>
    <row r="14" spans="1:11">
      <c r="A14" s="46" t="s">
        <v>8</v>
      </c>
      <c r="B14" s="45">
        <v>804566</v>
      </c>
      <c r="C14" s="45">
        <v>49363</v>
      </c>
      <c r="E14" s="66"/>
      <c r="I14" s="60"/>
      <c r="J14" s="60"/>
      <c r="K14" s="60"/>
    </row>
    <row r="15" spans="1:11">
      <c r="A15" s="49" t="s">
        <v>9</v>
      </c>
      <c r="B15" s="15">
        <v>879682</v>
      </c>
      <c r="C15" s="48">
        <v>52800</v>
      </c>
      <c r="E15" s="66"/>
      <c r="I15" s="60"/>
      <c r="J15" s="60"/>
      <c r="K15" s="60"/>
    </row>
    <row r="16" spans="1:11">
      <c r="A16" s="46" t="s">
        <v>10</v>
      </c>
      <c r="B16" s="12">
        <v>885804</v>
      </c>
      <c r="C16" s="45">
        <v>49304</v>
      </c>
      <c r="E16" s="66"/>
      <c r="I16" s="60"/>
      <c r="J16" s="60"/>
      <c r="K16" s="60"/>
    </row>
    <row r="17" spans="1:11">
      <c r="A17" s="52" t="s">
        <v>11</v>
      </c>
      <c r="B17" s="54">
        <v>1037096</v>
      </c>
      <c r="C17" s="53">
        <v>54266</v>
      </c>
      <c r="E17" s="66"/>
    </row>
    <row r="18" spans="1:11">
      <c r="A18" s="85" t="s">
        <v>38</v>
      </c>
      <c r="B18" s="81">
        <v>11157677</v>
      </c>
      <c r="C18" s="80">
        <f>SUM(C6:C17)</f>
        <v>593955</v>
      </c>
      <c r="K18" s="60"/>
    </row>
    <row r="19" spans="1:11">
      <c r="A19" s="66"/>
      <c r="B19" s="66"/>
      <c r="C19" s="66"/>
      <c r="D19" s="66"/>
      <c r="E19" s="66"/>
    </row>
    <row r="20" spans="1:11">
      <c r="A20" s="86" t="s">
        <v>144</v>
      </c>
    </row>
    <row r="21" spans="1:11">
      <c r="A21" s="86" t="s">
        <v>100</v>
      </c>
    </row>
  </sheetData>
  <hyperlinks>
    <hyperlink ref="A3" location="Innehåll!A1" display="Tillbaka till Innehåll" xr:uid="{97801AE2-86C9-4B3B-A8AB-A9886954E1A9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67D3-9436-43C5-8B8F-F6BC04F9FCC0}">
  <dimension ref="A1:K32"/>
  <sheetViews>
    <sheetView workbookViewId="0">
      <selection activeCell="A4" sqref="A4"/>
    </sheetView>
  </sheetViews>
  <sheetFormatPr defaultColWidth="9.20703125" defaultRowHeight="14.4"/>
  <cols>
    <col min="1" max="1" width="36.83984375" style="57" bestFit="1" customWidth="1"/>
    <col min="2" max="3" width="9.20703125" style="57"/>
    <col min="4" max="5" width="12.5234375" style="57" customWidth="1"/>
    <col min="6" max="16384" width="9.20703125" style="57"/>
  </cols>
  <sheetData>
    <row r="1" spans="1:11">
      <c r="A1" s="67" t="s">
        <v>130</v>
      </c>
    </row>
    <row r="2" spans="1:11">
      <c r="A2" s="66" t="s">
        <v>131</v>
      </c>
    </row>
    <row r="3" spans="1:11">
      <c r="A3" s="124" t="s">
        <v>152</v>
      </c>
    </row>
    <row r="4" spans="1:11">
      <c r="A4" s="124"/>
    </row>
    <row r="5" spans="1:11" ht="31.5">
      <c r="A5" s="22" t="s">
        <v>14</v>
      </c>
      <c r="B5" s="22" t="s">
        <v>148</v>
      </c>
      <c r="C5" s="22" t="s">
        <v>145</v>
      </c>
      <c r="D5" s="22" t="s">
        <v>146</v>
      </c>
      <c r="E5" s="22" t="s">
        <v>147</v>
      </c>
    </row>
    <row r="6" spans="1:11">
      <c r="A6" s="10" t="s">
        <v>127</v>
      </c>
      <c r="B6" s="12">
        <v>1159</v>
      </c>
      <c r="C6" s="12">
        <v>90</v>
      </c>
      <c r="D6" s="12">
        <v>49831</v>
      </c>
      <c r="E6" s="45">
        <v>1926</v>
      </c>
      <c r="G6" s="117"/>
      <c r="K6" s="118"/>
    </row>
    <row r="7" spans="1:11">
      <c r="A7" s="13" t="s">
        <v>128</v>
      </c>
      <c r="B7" s="15">
        <v>203</v>
      </c>
      <c r="C7" s="15">
        <v>39</v>
      </c>
      <c r="D7" s="15">
        <v>42100</v>
      </c>
      <c r="E7" s="48">
        <v>2214</v>
      </c>
      <c r="G7" s="117"/>
      <c r="K7" s="118"/>
    </row>
    <row r="8" spans="1:11">
      <c r="A8" s="10" t="s">
        <v>124</v>
      </c>
      <c r="B8" s="12">
        <v>179</v>
      </c>
      <c r="C8" s="12">
        <v>79</v>
      </c>
      <c r="D8" s="45">
        <v>141218</v>
      </c>
      <c r="E8" s="45">
        <v>8635</v>
      </c>
      <c r="G8" s="117"/>
    </row>
    <row r="9" spans="1:11">
      <c r="A9" s="13" t="s">
        <v>125</v>
      </c>
      <c r="B9" s="15">
        <v>93</v>
      </c>
      <c r="C9" s="15">
        <v>31</v>
      </c>
      <c r="D9" s="48">
        <v>208179</v>
      </c>
      <c r="E9" s="48">
        <v>15351</v>
      </c>
      <c r="G9" s="117"/>
    </row>
    <row r="10" spans="1:11">
      <c r="A10" s="10" t="s">
        <v>126</v>
      </c>
      <c r="B10" s="12">
        <v>50</v>
      </c>
      <c r="C10" s="12">
        <v>18</v>
      </c>
      <c r="D10" s="45">
        <v>167261</v>
      </c>
      <c r="E10" s="45">
        <v>17801</v>
      </c>
      <c r="G10" s="117"/>
    </row>
    <row r="11" spans="1:11">
      <c r="A11" s="13" t="s">
        <v>132</v>
      </c>
      <c r="B11" s="15">
        <v>39</v>
      </c>
      <c r="C11" s="15">
        <v>19</v>
      </c>
      <c r="D11" s="48">
        <v>313479</v>
      </c>
      <c r="E11" s="48">
        <v>28748</v>
      </c>
      <c r="G11" s="117"/>
    </row>
    <row r="12" spans="1:11">
      <c r="A12" s="10" t="s">
        <v>133</v>
      </c>
      <c r="B12" s="12">
        <v>23</v>
      </c>
      <c r="C12" s="12">
        <v>12</v>
      </c>
      <c r="D12" s="45">
        <v>254793</v>
      </c>
      <c r="E12" s="45">
        <v>28504</v>
      </c>
      <c r="G12" s="117"/>
    </row>
    <row r="13" spans="1:11">
      <c r="A13" s="13" t="s">
        <v>134</v>
      </c>
      <c r="B13" s="15">
        <v>22</v>
      </c>
      <c r="C13" s="15">
        <v>13</v>
      </c>
      <c r="D13" s="48">
        <v>407587</v>
      </c>
      <c r="E13" s="48">
        <v>38287</v>
      </c>
      <c r="G13" s="117"/>
    </row>
    <row r="14" spans="1:11">
      <c r="A14" s="10" t="s">
        <v>135</v>
      </c>
      <c r="B14" s="12">
        <v>63</v>
      </c>
      <c r="C14" s="12">
        <v>48</v>
      </c>
      <c r="D14" s="45">
        <v>3137614</v>
      </c>
      <c r="E14" s="45">
        <v>198619</v>
      </c>
      <c r="G14" s="117"/>
    </row>
    <row r="15" spans="1:11">
      <c r="A15" s="13" t="s">
        <v>149</v>
      </c>
      <c r="B15" s="15">
        <v>27</v>
      </c>
      <c r="C15" s="15">
        <v>23</v>
      </c>
      <c r="D15" s="15">
        <v>6435615</v>
      </c>
      <c r="E15" s="48">
        <v>253870</v>
      </c>
      <c r="G15" s="117"/>
    </row>
    <row r="16" spans="1:11">
      <c r="A16" s="85" t="s">
        <v>129</v>
      </c>
      <c r="B16" s="121">
        <f>SUM(B6:B15)</f>
        <v>1858</v>
      </c>
      <c r="C16" s="121">
        <f>SUM(C6:C15)</f>
        <v>372</v>
      </c>
      <c r="D16" s="121">
        <f>SUM(D6:D15)</f>
        <v>11157677</v>
      </c>
      <c r="E16" s="121">
        <f>SUM(E6:E15)</f>
        <v>593955</v>
      </c>
      <c r="G16" s="117"/>
    </row>
    <row r="17" spans="1:7">
      <c r="E17" s="116"/>
      <c r="G17" s="117"/>
    </row>
    <row r="18" spans="1:7">
      <c r="A18" s="114" t="s">
        <v>144</v>
      </c>
      <c r="E18" s="116"/>
      <c r="G18" s="117"/>
    </row>
    <row r="19" spans="1:7">
      <c r="A19" s="114"/>
      <c r="E19" s="116"/>
      <c r="G19" s="117"/>
    </row>
    <row r="20" spans="1:7">
      <c r="E20" s="116"/>
      <c r="G20" s="117"/>
    </row>
    <row r="21" spans="1:7">
      <c r="E21" s="116"/>
      <c r="G21" s="117"/>
    </row>
    <row r="22" spans="1:7">
      <c r="E22" s="116"/>
      <c r="G22" s="117"/>
    </row>
    <row r="23" spans="1:7">
      <c r="E23" s="116"/>
      <c r="G23" s="117"/>
    </row>
    <row r="24" spans="1:7">
      <c r="E24" s="116"/>
      <c r="G24" s="117"/>
    </row>
    <row r="25" spans="1:7">
      <c r="E25" s="116"/>
      <c r="G25" s="117"/>
    </row>
    <row r="26" spans="1:7">
      <c r="E26" s="116"/>
      <c r="G26" s="117"/>
    </row>
    <row r="27" spans="1:7">
      <c r="E27" s="116"/>
      <c r="G27" s="117"/>
    </row>
    <row r="28" spans="1:7">
      <c r="E28" s="116"/>
      <c r="G28" s="117"/>
    </row>
    <row r="29" spans="1:7">
      <c r="E29" s="116"/>
      <c r="G29" s="117"/>
    </row>
    <row r="30" spans="1:7">
      <c r="E30" s="116"/>
      <c r="G30" s="117"/>
    </row>
    <row r="31" spans="1:7">
      <c r="E31" s="116"/>
      <c r="G31" s="117"/>
    </row>
    <row r="32" spans="1:7">
      <c r="E32" s="116"/>
      <c r="G32" s="117"/>
    </row>
  </sheetData>
  <hyperlinks>
    <hyperlink ref="A3" location="Innehåll!A1" display="Tillbaka till Innehåll" xr:uid="{C584DDFA-2F71-4839-BA4D-86E4552BD7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Tabellbilaga biografer</dc:title>
  <dc:subject>Biografer</dc:subject>
  <dc:creator>Myndigheten för kulturanalys</dc:creator>
  <cp:keywords>filmstatistik</cp:keywords>
  <cp:lastModifiedBy>Andreas Petersson</cp:lastModifiedBy>
  <dcterms:created xsi:type="dcterms:W3CDTF">2015-06-05T18:19:34Z</dcterms:created>
  <dcterms:modified xsi:type="dcterms:W3CDTF">2024-12-17T10:31:42Z</dcterms:modified>
</cp:coreProperties>
</file>