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K:\03 Projekt\01 Pågående projekt\Officiell statistik rörlig bild\09 Färdig publikation\2026\Tabellbilaga\"/>
    </mc:Choice>
  </mc:AlternateContent>
  <xr:revisionPtr revIDLastSave="0" documentId="13_ncr:1_{DDC7A8B1-BFED-400D-9BDF-3066F7F3A78E}" xr6:coauthVersionLast="47" xr6:coauthVersionMax="47" xr10:uidLastSave="{00000000-0000-0000-0000-000000000000}"/>
  <bookViews>
    <workbookView xWindow="-98" yWindow="-98" windowWidth="21795" windowHeight="13875" tabRatio="839" xr2:uid="{00000000-000D-0000-FFFF-FFFF00000000}"/>
  </bookViews>
  <sheets>
    <sheet name="Innehåll" sheetId="10" r:id="rId1"/>
    <sheet name="Tabell 1" sheetId="12" r:id="rId2"/>
    <sheet name="Tabell 2" sheetId="13" r:id="rId3"/>
    <sheet name="Tabell 3" sheetId="14" r:id="rId4"/>
    <sheet name="Tabell 4" sheetId="15" r:id="rId5"/>
    <sheet name="Tabell 5" sheetId="16" r:id="rId6"/>
    <sheet name="Tabell 6" sheetId="17" r:id="rId7"/>
    <sheet name="Tabell 7" sheetId="18" r:id="rId8"/>
    <sheet name="Tabell 8" sheetId="23" r:id="rId9"/>
  </sheets>
  <definedNames>
    <definedName name="_xlnm._FilterDatabase" localSheetId="2" hidden="1">'Tabell 2'!$A$5:$D$5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13" l="1"/>
  <c r="E57" i="13"/>
  <c r="F57" i="13"/>
  <c r="M14" i="15"/>
  <c r="F33" i="14" l="1"/>
  <c r="F32" i="14"/>
  <c r="E32" i="14"/>
  <c r="E31" i="14"/>
  <c r="E18" i="14"/>
  <c r="E25" i="14"/>
  <c r="E26" i="14"/>
  <c r="C18" i="14"/>
  <c r="E15" i="14" s="1"/>
  <c r="D18" i="14"/>
  <c r="F18" i="14" s="1"/>
  <c r="C30" i="14"/>
  <c r="E30" i="14" s="1"/>
  <c r="D30" i="14"/>
  <c r="F30" i="14" s="1"/>
  <c r="C42" i="14"/>
  <c r="E38" i="14" s="1"/>
  <c r="D42" i="14"/>
  <c r="F42" i="14" s="1"/>
  <c r="D23" i="13"/>
  <c r="E23" i="13"/>
  <c r="F23" i="13"/>
  <c r="D40" i="13"/>
  <c r="E40" i="13"/>
  <c r="F40" i="13"/>
  <c r="D51" i="12"/>
  <c r="S51" i="12" s="1"/>
  <c r="E51" i="12"/>
  <c r="F51" i="12"/>
  <c r="G51" i="12"/>
  <c r="H51" i="12"/>
  <c r="I51" i="12"/>
  <c r="J51" i="12"/>
  <c r="K51" i="12"/>
  <c r="L51" i="12"/>
  <c r="R51" i="12" s="1"/>
  <c r="M51" i="12"/>
  <c r="N51" i="12"/>
  <c r="O51" i="12"/>
  <c r="P51" i="12"/>
  <c r="Q51" i="12"/>
  <c r="T51" i="12"/>
  <c r="U51" i="12"/>
  <c r="D35" i="12"/>
  <c r="S35" i="12" s="1"/>
  <c r="E35" i="12"/>
  <c r="T35" i="12" s="1"/>
  <c r="F35" i="12"/>
  <c r="G35" i="12"/>
  <c r="H35" i="12"/>
  <c r="I35" i="12"/>
  <c r="J35" i="12"/>
  <c r="K35" i="12"/>
  <c r="L35" i="12"/>
  <c r="M35" i="12"/>
  <c r="N35" i="12"/>
  <c r="O35" i="12"/>
  <c r="U35" i="12" s="1"/>
  <c r="P35" i="12"/>
  <c r="Q35" i="12"/>
  <c r="R35" i="12"/>
  <c r="D27" i="12"/>
  <c r="E27" i="12"/>
  <c r="F27" i="12"/>
  <c r="G27" i="12"/>
  <c r="H27" i="12"/>
  <c r="I27" i="12"/>
  <c r="J27" i="12"/>
  <c r="K27" i="12"/>
  <c r="L27" i="12"/>
  <c r="S27" i="12" s="1"/>
  <c r="M27" i="12"/>
  <c r="N27" i="12"/>
  <c r="O27" i="12"/>
  <c r="P27" i="12"/>
  <c r="Q27" i="12"/>
  <c r="T27" i="12"/>
  <c r="U27" i="12"/>
  <c r="D21" i="12"/>
  <c r="S21" i="12" s="1"/>
  <c r="E21" i="12"/>
  <c r="F21" i="12"/>
  <c r="G21" i="12"/>
  <c r="H21" i="12"/>
  <c r="U21" i="12" s="1"/>
  <c r="I21" i="12"/>
  <c r="J21" i="12"/>
  <c r="K21" i="12"/>
  <c r="L21" i="12"/>
  <c r="M21" i="12"/>
  <c r="N21" i="12"/>
  <c r="O21" i="12"/>
  <c r="P21" i="12"/>
  <c r="Q21" i="12"/>
  <c r="R21" i="12"/>
  <c r="T21" i="12"/>
  <c r="T26" i="12"/>
  <c r="C10" i="15"/>
  <c r="D10" i="15"/>
  <c r="E10" i="15"/>
  <c r="F10" i="15"/>
  <c r="C19" i="17"/>
  <c r="E19" i="17"/>
  <c r="Q7" i="12"/>
  <c r="R7" i="12"/>
  <c r="S7" i="12"/>
  <c r="T7" i="12"/>
  <c r="U7" i="12"/>
  <c r="U9" i="12"/>
  <c r="T9" i="12"/>
  <c r="S9" i="12"/>
  <c r="R9" i="12"/>
  <c r="Q9" i="12"/>
  <c r="U8" i="12"/>
  <c r="T8" i="12"/>
  <c r="S8" i="12"/>
  <c r="R8" i="12"/>
  <c r="Q8" i="12"/>
  <c r="E36" i="14" l="1"/>
  <c r="E37" i="14"/>
  <c r="E39" i="14"/>
  <c r="F41" i="14"/>
  <c r="F35" i="14"/>
  <c r="E35" i="14"/>
  <c r="F37" i="14"/>
  <c r="E40" i="14"/>
  <c r="E41" i="14"/>
  <c r="E42" i="14"/>
  <c r="E33" i="14"/>
  <c r="F34" i="14"/>
  <c r="E34" i="14"/>
  <c r="F36" i="14"/>
  <c r="F38" i="14"/>
  <c r="F39" i="14"/>
  <c r="F40" i="14"/>
  <c r="F31" i="14"/>
  <c r="F21" i="14"/>
  <c r="E23" i="14"/>
  <c r="E22" i="14"/>
  <c r="E21" i="14"/>
  <c r="F24" i="14"/>
  <c r="F20" i="14"/>
  <c r="E24" i="14"/>
  <c r="F22" i="14"/>
  <c r="F23" i="14"/>
  <c r="E20" i="14"/>
  <c r="F25" i="14"/>
  <c r="F19" i="14"/>
  <c r="E27" i="14"/>
  <c r="F27" i="14"/>
  <c r="E28" i="14"/>
  <c r="F28" i="14"/>
  <c r="F26" i="14"/>
  <c r="E29" i="14"/>
  <c r="F29" i="14"/>
  <c r="E19" i="14"/>
  <c r="F7" i="14"/>
  <c r="F8" i="14"/>
  <c r="F10" i="14"/>
  <c r="F12" i="14"/>
  <c r="F11" i="14"/>
  <c r="F14" i="14"/>
  <c r="E11" i="14"/>
  <c r="E10" i="14"/>
  <c r="E9" i="14"/>
  <c r="E14" i="14"/>
  <c r="E13" i="14"/>
  <c r="F9" i="14"/>
  <c r="E12" i="14"/>
  <c r="F13" i="14"/>
  <c r="E8" i="14"/>
  <c r="E7" i="14"/>
  <c r="F15" i="14"/>
  <c r="F16" i="14"/>
  <c r="E17" i="14"/>
  <c r="F17" i="14"/>
  <c r="E16" i="14"/>
  <c r="R27" i="12"/>
  <c r="E297" i="23"/>
  <c r="M12" i="23"/>
  <c r="M11" i="23"/>
  <c r="M10" i="23"/>
  <c r="M9" i="23"/>
  <c r="M8" i="23"/>
  <c r="M7" i="23"/>
  <c r="L12" i="23"/>
  <c r="L11" i="23"/>
  <c r="L10" i="23"/>
  <c r="L9" i="23"/>
  <c r="L8" i="23"/>
  <c r="L7" i="23"/>
  <c r="E17" i="18"/>
  <c r="D17" i="18"/>
  <c r="C17" i="18"/>
  <c r="M28" i="16"/>
  <c r="H28" i="16"/>
  <c r="L28" i="16" s="1"/>
  <c r="F28" i="16"/>
  <c r="E28" i="16"/>
  <c r="D28" i="16"/>
  <c r="J28" i="16" s="1"/>
  <c r="C28" i="16"/>
  <c r="I28" i="16" s="1"/>
  <c r="L27" i="16"/>
  <c r="K27" i="16"/>
  <c r="J27" i="16"/>
  <c r="I27" i="16"/>
  <c r="L26" i="16"/>
  <c r="K26" i="16"/>
  <c r="J26" i="16"/>
  <c r="I26" i="16"/>
  <c r="L25" i="16"/>
  <c r="K25" i="16"/>
  <c r="J25" i="16"/>
  <c r="I25" i="16"/>
  <c r="L24" i="16"/>
  <c r="K24" i="16"/>
  <c r="J24" i="16"/>
  <c r="I24" i="16"/>
  <c r="L23" i="16"/>
  <c r="K23" i="16"/>
  <c r="J23" i="16"/>
  <c r="I23" i="16"/>
  <c r="L22" i="16"/>
  <c r="K22" i="16"/>
  <c r="J22" i="16"/>
  <c r="I22" i="16"/>
  <c r="L21" i="16"/>
  <c r="K21" i="16"/>
  <c r="J21" i="16"/>
  <c r="I21" i="16"/>
  <c r="L20" i="16"/>
  <c r="K20" i="16"/>
  <c r="J20" i="16"/>
  <c r="I20" i="16"/>
  <c r="L19" i="16"/>
  <c r="K19" i="16"/>
  <c r="J19" i="16"/>
  <c r="I19" i="16"/>
  <c r="L18" i="16"/>
  <c r="K18" i="16"/>
  <c r="J18" i="16"/>
  <c r="I18" i="16"/>
  <c r="L17" i="16"/>
  <c r="K17" i="16"/>
  <c r="J17" i="16"/>
  <c r="I17" i="16"/>
  <c r="L16" i="16"/>
  <c r="K16" i="16"/>
  <c r="J16" i="16"/>
  <c r="I16" i="16"/>
  <c r="L15" i="16"/>
  <c r="K15" i="16"/>
  <c r="J15" i="16"/>
  <c r="I15" i="16"/>
  <c r="L14" i="16"/>
  <c r="K14" i="16"/>
  <c r="J14" i="16"/>
  <c r="I14" i="16"/>
  <c r="L13" i="16"/>
  <c r="K13" i="16"/>
  <c r="J13" i="16"/>
  <c r="I13" i="16"/>
  <c r="L12" i="16"/>
  <c r="K12" i="16"/>
  <c r="J12" i="16"/>
  <c r="I12" i="16"/>
  <c r="L11" i="16"/>
  <c r="K11" i="16"/>
  <c r="J11" i="16"/>
  <c r="I11" i="16"/>
  <c r="L10" i="16"/>
  <c r="K10" i="16"/>
  <c r="J10" i="16"/>
  <c r="I10" i="16"/>
  <c r="L9" i="16"/>
  <c r="K9" i="16"/>
  <c r="J9" i="16"/>
  <c r="I9" i="16"/>
  <c r="L8" i="16"/>
  <c r="K8" i="16"/>
  <c r="J8" i="16"/>
  <c r="I8" i="16"/>
  <c r="L7" i="16"/>
  <c r="K7" i="16"/>
  <c r="J7" i="16"/>
  <c r="I7" i="16"/>
  <c r="H10" i="15"/>
  <c r="L9" i="15"/>
  <c r="K9" i="15"/>
  <c r="J9" i="15"/>
  <c r="I9" i="15"/>
  <c r="L8" i="15"/>
  <c r="K8" i="15"/>
  <c r="J8" i="15"/>
  <c r="I8" i="15"/>
  <c r="L7" i="15"/>
  <c r="K7" i="15"/>
  <c r="J7" i="15"/>
  <c r="I7" i="15"/>
  <c r="D39" i="12"/>
  <c r="E39" i="12"/>
  <c r="F39" i="12"/>
  <c r="G39" i="12"/>
  <c r="H39" i="12"/>
  <c r="I39" i="12"/>
  <c r="J39" i="12"/>
  <c r="K39" i="12"/>
  <c r="L39" i="12"/>
  <c r="M39" i="12"/>
  <c r="N39" i="12"/>
  <c r="O39" i="12"/>
  <c r="P39" i="12"/>
  <c r="R41" i="12"/>
  <c r="R42" i="12"/>
  <c r="R40" i="12"/>
  <c r="Q41" i="12"/>
  <c r="Q42" i="12"/>
  <c r="Q40" i="12"/>
  <c r="P43" i="12"/>
  <c r="O43" i="12"/>
  <c r="N43" i="12"/>
  <c r="M43" i="12"/>
  <c r="L43" i="12"/>
  <c r="R43" i="12" s="1"/>
  <c r="K43" i="12"/>
  <c r="J43" i="12"/>
  <c r="I43" i="12"/>
  <c r="H43" i="12"/>
  <c r="G43" i="12"/>
  <c r="F43" i="12"/>
  <c r="E43" i="12"/>
  <c r="D43" i="12"/>
  <c r="Q43" i="12" s="1"/>
  <c r="U42" i="12"/>
  <c r="T42" i="12"/>
  <c r="S42" i="12"/>
  <c r="U41" i="12"/>
  <c r="T41" i="12"/>
  <c r="S41" i="12"/>
  <c r="U40" i="12"/>
  <c r="T40" i="12"/>
  <c r="S40" i="12"/>
  <c r="R29" i="12"/>
  <c r="R30" i="12"/>
  <c r="R28" i="12"/>
  <c r="Q29" i="12"/>
  <c r="Q30" i="12"/>
  <c r="Q28" i="12"/>
  <c r="P31" i="12"/>
  <c r="O31" i="12"/>
  <c r="N31" i="12"/>
  <c r="M31" i="12"/>
  <c r="L31" i="12"/>
  <c r="R31" i="12" s="1"/>
  <c r="K31" i="12"/>
  <c r="J31" i="12"/>
  <c r="I31" i="12"/>
  <c r="H31" i="12"/>
  <c r="G31" i="12"/>
  <c r="F31" i="12"/>
  <c r="E31" i="12"/>
  <c r="D31" i="12"/>
  <c r="U30" i="12"/>
  <c r="T30" i="12"/>
  <c r="S30" i="12"/>
  <c r="U29" i="12"/>
  <c r="T29" i="12"/>
  <c r="S29" i="12"/>
  <c r="U28" i="12"/>
  <c r="T28" i="12"/>
  <c r="S28" i="12"/>
  <c r="Q16" i="12"/>
  <c r="R16" i="12"/>
  <c r="S16" i="12"/>
  <c r="T16" i="12"/>
  <c r="U16" i="12"/>
  <c r="Q17" i="12"/>
  <c r="R17" i="12"/>
  <c r="S17" i="12"/>
  <c r="T17" i="12"/>
  <c r="U17" i="12"/>
  <c r="Q18" i="12"/>
  <c r="R18" i="12"/>
  <c r="S18" i="12"/>
  <c r="T18" i="12"/>
  <c r="U18" i="12"/>
  <c r="Q19" i="12"/>
  <c r="R19" i="12"/>
  <c r="S19" i="12"/>
  <c r="T19" i="12"/>
  <c r="U19" i="12"/>
  <c r="Q20" i="12"/>
  <c r="R20" i="12"/>
  <c r="S20" i="12"/>
  <c r="T20" i="12"/>
  <c r="U20" i="12"/>
  <c r="Q22" i="12"/>
  <c r="R22" i="12"/>
  <c r="S22" i="12"/>
  <c r="T22" i="12"/>
  <c r="U22" i="12"/>
  <c r="Q23" i="12"/>
  <c r="R23" i="12"/>
  <c r="S23" i="12"/>
  <c r="T23" i="12"/>
  <c r="U23" i="12"/>
  <c r="Q24" i="12"/>
  <c r="R24" i="12"/>
  <c r="S24" i="12"/>
  <c r="T24" i="12"/>
  <c r="U24" i="12"/>
  <c r="Q25" i="12"/>
  <c r="R25" i="12"/>
  <c r="S25" i="12"/>
  <c r="T25" i="12"/>
  <c r="U25" i="12"/>
  <c r="Q26" i="12"/>
  <c r="R26" i="12"/>
  <c r="S26" i="12"/>
  <c r="U26" i="12"/>
  <c r="R11" i="12"/>
  <c r="R12" i="12"/>
  <c r="R13" i="12"/>
  <c r="R14" i="12"/>
  <c r="R10" i="12"/>
  <c r="Q11" i="12"/>
  <c r="Q12" i="12"/>
  <c r="Q13" i="12"/>
  <c r="Q14" i="12"/>
  <c r="Q10" i="12"/>
  <c r="P15" i="12"/>
  <c r="O15" i="12"/>
  <c r="N15" i="12"/>
  <c r="M15" i="12"/>
  <c r="L15" i="12"/>
  <c r="R15" i="12" s="1"/>
  <c r="K15" i="12"/>
  <c r="J15" i="12"/>
  <c r="I15" i="12"/>
  <c r="H15" i="12"/>
  <c r="G15" i="12"/>
  <c r="F15" i="12"/>
  <c r="E15" i="12"/>
  <c r="D15" i="12"/>
  <c r="Q15" i="12" s="1"/>
  <c r="U14" i="12"/>
  <c r="T14" i="12"/>
  <c r="S14" i="12"/>
  <c r="U13" i="12"/>
  <c r="T13" i="12"/>
  <c r="S13" i="12"/>
  <c r="U12" i="12"/>
  <c r="T12" i="12"/>
  <c r="S12" i="12"/>
  <c r="U11" i="12"/>
  <c r="T11" i="12"/>
  <c r="S11" i="12"/>
  <c r="U10" i="12"/>
  <c r="T10" i="12"/>
  <c r="S10" i="12"/>
  <c r="T43" i="12" l="1"/>
  <c r="U43" i="12"/>
  <c r="K10" i="15"/>
  <c r="I10" i="15"/>
  <c r="J10" i="15"/>
  <c r="L10" i="15"/>
  <c r="K28" i="16"/>
  <c r="S43" i="12"/>
  <c r="S31" i="12"/>
  <c r="T31" i="12"/>
  <c r="U15" i="12"/>
  <c r="Q31" i="12"/>
  <c r="U31" i="12"/>
  <c r="T15" i="12"/>
  <c r="S15" i="12"/>
  <c r="H11" i="23" l="1"/>
  <c r="I11" i="23"/>
  <c r="I10" i="23"/>
  <c r="I9" i="23"/>
  <c r="I8" i="23"/>
  <c r="I7" i="23"/>
  <c r="I12" i="23"/>
  <c r="C32" i="17"/>
  <c r="E32" i="17"/>
  <c r="E50" i="16"/>
  <c r="D50" i="16"/>
  <c r="C45" i="17"/>
  <c r="Q39" i="12"/>
  <c r="D47" i="12"/>
  <c r="Q47" i="12" s="1"/>
  <c r="E47" i="12"/>
  <c r="F47" i="12"/>
  <c r="G47" i="12"/>
  <c r="H47" i="12"/>
  <c r="I47" i="12"/>
  <c r="J47" i="12"/>
  <c r="K47" i="12"/>
  <c r="L47" i="12"/>
  <c r="M47" i="12"/>
  <c r="N47" i="12"/>
  <c r="O47" i="12"/>
  <c r="P47" i="12"/>
  <c r="D297" i="23"/>
  <c r="C297" i="23"/>
  <c r="C28" i="18"/>
  <c r="D28" i="18"/>
  <c r="C14" i="15"/>
  <c r="D14" i="15"/>
  <c r="E14" i="15"/>
  <c r="F14" i="15"/>
  <c r="I13" i="23" l="1"/>
  <c r="T39" i="12"/>
  <c r="T47" i="12"/>
  <c r="U47" i="12"/>
  <c r="S39" i="12"/>
  <c r="S47" i="12"/>
  <c r="U39" i="12"/>
  <c r="R47" i="12"/>
  <c r="R39" i="12"/>
  <c r="H12" i="23" l="1"/>
  <c r="H10" i="23"/>
  <c r="H9" i="23"/>
  <c r="H8" i="23"/>
  <c r="H7" i="23"/>
  <c r="J29" i="16"/>
  <c r="K29" i="16"/>
  <c r="L29" i="16"/>
  <c r="I15" i="15"/>
  <c r="J11" i="15"/>
  <c r="I11" i="15"/>
  <c r="L17" i="15"/>
  <c r="L16" i="15"/>
  <c r="L15" i="15"/>
  <c r="L13" i="15"/>
  <c r="L12" i="15"/>
  <c r="L11" i="15"/>
  <c r="H14" i="15"/>
  <c r="H18" i="15"/>
  <c r="Q32" i="12"/>
  <c r="R32" i="12"/>
  <c r="S32" i="12"/>
  <c r="Q33" i="12"/>
  <c r="R33" i="12"/>
  <c r="S33" i="12"/>
  <c r="Q34" i="12"/>
  <c r="R34" i="12"/>
  <c r="S34" i="12"/>
  <c r="Q36" i="12"/>
  <c r="R36" i="12"/>
  <c r="S36" i="12"/>
  <c r="Q37" i="12"/>
  <c r="R37" i="12"/>
  <c r="S37" i="12"/>
  <c r="Q38" i="12"/>
  <c r="R38" i="12"/>
  <c r="S38" i="12"/>
  <c r="Q44" i="12"/>
  <c r="R44" i="12"/>
  <c r="S44" i="12"/>
  <c r="Q45" i="12"/>
  <c r="R45" i="12"/>
  <c r="S45" i="12"/>
  <c r="Q46" i="12"/>
  <c r="R46" i="12"/>
  <c r="S46" i="12"/>
  <c r="Q48" i="12"/>
  <c r="R48" i="12"/>
  <c r="S48" i="12"/>
  <c r="Q49" i="12"/>
  <c r="R49" i="12"/>
  <c r="S49" i="12"/>
  <c r="T32" i="12"/>
  <c r="U32" i="12"/>
  <c r="T33" i="12"/>
  <c r="U33" i="12"/>
  <c r="T34" i="12"/>
  <c r="U34" i="12"/>
  <c r="T36" i="12"/>
  <c r="U36" i="12"/>
  <c r="T37" i="12"/>
  <c r="U37" i="12"/>
  <c r="T38" i="12"/>
  <c r="U38" i="12"/>
  <c r="T44" i="12"/>
  <c r="U44" i="12"/>
  <c r="T45" i="12"/>
  <c r="U45" i="12"/>
  <c r="T46" i="12"/>
  <c r="U46" i="12"/>
  <c r="T48" i="12"/>
  <c r="U48" i="12"/>
  <c r="T49" i="12"/>
  <c r="U49" i="12"/>
  <c r="Q50" i="12"/>
  <c r="R50" i="12"/>
  <c r="S50" i="12"/>
  <c r="T50" i="12"/>
  <c r="U50" i="12"/>
  <c r="E18" i="15"/>
  <c r="E72" i="16"/>
  <c r="H13" i="23" l="1"/>
  <c r="M13" i="23" s="1"/>
  <c r="C39" i="18"/>
  <c r="E28" i="18"/>
  <c r="E39" i="18"/>
  <c r="D39" i="18"/>
  <c r="E45" i="17"/>
  <c r="D72" i="16"/>
  <c r="F72" i="16"/>
  <c r="F50" i="16"/>
  <c r="M72" i="16"/>
  <c r="M50" i="16"/>
  <c r="H50" i="16"/>
  <c r="C50" i="16"/>
  <c r="L49" i="16"/>
  <c r="K49" i="16"/>
  <c r="J49" i="16"/>
  <c r="I49" i="16"/>
  <c r="L48" i="16"/>
  <c r="K48" i="16"/>
  <c r="J48" i="16"/>
  <c r="I48" i="16"/>
  <c r="L47" i="16"/>
  <c r="K47" i="16"/>
  <c r="J47" i="16"/>
  <c r="I47" i="16"/>
  <c r="L46" i="16"/>
  <c r="K46" i="16"/>
  <c r="J46" i="16"/>
  <c r="I46" i="16"/>
  <c r="L45" i="16"/>
  <c r="K45" i="16"/>
  <c r="J45" i="16"/>
  <c r="I45" i="16"/>
  <c r="L44" i="16"/>
  <c r="K44" i="16"/>
  <c r="J44" i="16"/>
  <c r="I44" i="16"/>
  <c r="L43" i="16"/>
  <c r="K43" i="16"/>
  <c r="J43" i="16"/>
  <c r="I43" i="16"/>
  <c r="L42" i="16"/>
  <c r="K42" i="16"/>
  <c r="J42" i="16"/>
  <c r="I42" i="16"/>
  <c r="L41" i="16"/>
  <c r="K41" i="16"/>
  <c r="J41" i="16"/>
  <c r="I41" i="16"/>
  <c r="L40" i="16"/>
  <c r="K40" i="16"/>
  <c r="J40" i="16"/>
  <c r="I40" i="16"/>
  <c r="L39" i="16"/>
  <c r="K39" i="16"/>
  <c r="J39" i="16"/>
  <c r="I39" i="16"/>
  <c r="L38" i="16"/>
  <c r="K38" i="16"/>
  <c r="J38" i="16"/>
  <c r="I38" i="16"/>
  <c r="L37" i="16"/>
  <c r="K37" i="16"/>
  <c r="J37" i="16"/>
  <c r="I37" i="16"/>
  <c r="L36" i="16"/>
  <c r="K36" i="16"/>
  <c r="J36" i="16"/>
  <c r="I36" i="16"/>
  <c r="L35" i="16"/>
  <c r="K35" i="16"/>
  <c r="J35" i="16"/>
  <c r="I35" i="16"/>
  <c r="L34" i="16"/>
  <c r="K34" i="16"/>
  <c r="J34" i="16"/>
  <c r="I34" i="16"/>
  <c r="L33" i="16"/>
  <c r="K33" i="16"/>
  <c r="J33" i="16"/>
  <c r="I33" i="16"/>
  <c r="L32" i="16"/>
  <c r="K32" i="16"/>
  <c r="J32" i="16"/>
  <c r="I32" i="16"/>
  <c r="L31" i="16"/>
  <c r="K31" i="16"/>
  <c r="J31" i="16"/>
  <c r="I31" i="16"/>
  <c r="L30" i="16"/>
  <c r="K30" i="16"/>
  <c r="J30" i="16"/>
  <c r="I30" i="16"/>
  <c r="I29" i="16"/>
  <c r="H72" i="16"/>
  <c r="C72" i="16"/>
  <c r="L71" i="16"/>
  <c r="K71" i="16"/>
  <c r="J71" i="16"/>
  <c r="I71" i="16"/>
  <c r="L70" i="16"/>
  <c r="K70" i="16"/>
  <c r="J70" i="16"/>
  <c r="I70" i="16"/>
  <c r="L69" i="16"/>
  <c r="K69" i="16"/>
  <c r="J69" i="16"/>
  <c r="I69" i="16"/>
  <c r="L68" i="16"/>
  <c r="K68" i="16"/>
  <c r="J68" i="16"/>
  <c r="I68" i="16"/>
  <c r="L67" i="16"/>
  <c r="K67" i="16"/>
  <c r="J67" i="16"/>
  <c r="I67" i="16"/>
  <c r="L66" i="16"/>
  <c r="K66" i="16"/>
  <c r="J66" i="16"/>
  <c r="I66" i="16"/>
  <c r="L65" i="16"/>
  <c r="K65" i="16"/>
  <c r="J65" i="16"/>
  <c r="I65" i="16"/>
  <c r="L64" i="16"/>
  <c r="K64" i="16"/>
  <c r="J64" i="16"/>
  <c r="I64" i="16"/>
  <c r="L63" i="16"/>
  <c r="K63" i="16"/>
  <c r="J63" i="16"/>
  <c r="I63" i="16"/>
  <c r="L62" i="16"/>
  <c r="K62" i="16"/>
  <c r="J62" i="16"/>
  <c r="I62" i="16"/>
  <c r="L61" i="16"/>
  <c r="K61" i="16"/>
  <c r="J61" i="16"/>
  <c r="I61" i="16"/>
  <c r="L60" i="16"/>
  <c r="K60" i="16"/>
  <c r="J60" i="16"/>
  <c r="I60" i="16"/>
  <c r="L59" i="16"/>
  <c r="K59" i="16"/>
  <c r="J59" i="16"/>
  <c r="I59" i="16"/>
  <c r="L58" i="16"/>
  <c r="K58" i="16"/>
  <c r="J58" i="16"/>
  <c r="I58" i="16"/>
  <c r="L57" i="16"/>
  <c r="K57" i="16"/>
  <c r="J57" i="16"/>
  <c r="I57" i="16"/>
  <c r="L56" i="16"/>
  <c r="K56" i="16"/>
  <c r="J56" i="16"/>
  <c r="I56" i="16"/>
  <c r="L55" i="16"/>
  <c r="K55" i="16"/>
  <c r="J55" i="16"/>
  <c r="I55" i="16"/>
  <c r="L54" i="16"/>
  <c r="K54" i="16"/>
  <c r="J54" i="16"/>
  <c r="I54" i="16"/>
  <c r="L53" i="16"/>
  <c r="K53" i="16"/>
  <c r="J53" i="16"/>
  <c r="I53" i="16"/>
  <c r="L52" i="16"/>
  <c r="K52" i="16"/>
  <c r="J52" i="16"/>
  <c r="I52" i="16"/>
  <c r="L51" i="16"/>
  <c r="K51" i="16"/>
  <c r="J51" i="16"/>
  <c r="I51" i="16"/>
  <c r="L14" i="15"/>
  <c r="K13" i="15"/>
  <c r="J13" i="15"/>
  <c r="I13" i="15"/>
  <c r="K12" i="15"/>
  <c r="J12" i="15"/>
  <c r="I12" i="15"/>
  <c r="K11" i="15"/>
  <c r="M18" i="15"/>
  <c r="L18" i="15" s="1"/>
  <c r="F18" i="15"/>
  <c r="D18" i="15"/>
  <c r="C18" i="15"/>
  <c r="K17" i="15"/>
  <c r="J17" i="15"/>
  <c r="I17" i="15"/>
  <c r="K16" i="15"/>
  <c r="J16" i="15"/>
  <c r="I16" i="15"/>
  <c r="K15" i="15"/>
  <c r="J15" i="15"/>
  <c r="L13" i="23" l="1"/>
  <c r="I50" i="16"/>
  <c r="L50" i="16"/>
  <c r="J72" i="16"/>
  <c r="K72" i="16"/>
  <c r="J50" i="16"/>
  <c r="J14" i="15"/>
  <c r="K50" i="16"/>
  <c r="I18" i="15"/>
  <c r="J18" i="15"/>
  <c r="K18" i="15"/>
  <c r="I14" i="15"/>
  <c r="I72" i="16"/>
  <c r="L72" i="16"/>
  <c r="K14" i="15"/>
</calcChain>
</file>

<file path=xl/sharedStrings.xml><?xml version="1.0" encoding="utf-8"?>
<sst xmlns="http://schemas.openxmlformats.org/spreadsheetml/2006/main" count="1097" uniqueCount="748">
  <si>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</si>
  <si>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</si>
  <si>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</si>
  <si>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</si>
  <si>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</si>
  <si>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</si>
  <si>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</si>
  <si>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</si>
  <si>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</si>
  <si>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</si>
  <si>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</si>
  <si>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</si>
  <si>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Månad</t>
  </si>
  <si>
    <t>Län</t>
  </si>
  <si>
    <t>Befolkning</t>
  </si>
  <si>
    <t xml:space="preserve"> Stockholms län</t>
  </si>
  <si>
    <t xml:space="preserve"> Uppsala län</t>
  </si>
  <si>
    <t xml:space="preserve"> Södermanlands län</t>
  </si>
  <si>
    <t xml:space="preserve"> Östergötlands län</t>
  </si>
  <si>
    <t xml:space="preserve"> Jönköpings län</t>
  </si>
  <si>
    <t xml:space="preserve"> Kronobergs län</t>
  </si>
  <si>
    <t xml:space="preserve"> Kalmar län</t>
  </si>
  <si>
    <t xml:space="preserve"> Gotlands län</t>
  </si>
  <si>
    <t xml:space="preserve"> Blekinge län</t>
  </si>
  <si>
    <t xml:space="preserve"> Skåne län</t>
  </si>
  <si>
    <t xml:space="preserve"> Hallands län</t>
  </si>
  <si>
    <t xml:space="preserve"> Västra Götalands län</t>
  </si>
  <si>
    <t xml:space="preserve"> Värmlands län</t>
  </si>
  <si>
    <t xml:space="preserve"> Örebro län</t>
  </si>
  <si>
    <t xml:space="preserve"> Västmanlands län</t>
  </si>
  <si>
    <t xml:space="preserve"> Dalarnas län</t>
  </si>
  <si>
    <t xml:space="preserve"> Gävleborgs län</t>
  </si>
  <si>
    <t xml:space="preserve"> Västernorrlands län</t>
  </si>
  <si>
    <t xml:space="preserve"> Jämtlands län</t>
  </si>
  <si>
    <t xml:space="preserve"> Västerbottens län</t>
  </si>
  <si>
    <t xml:space="preserve"> Norrbottens län</t>
  </si>
  <si>
    <t>Totalt</t>
  </si>
  <si>
    <t>Biografer</t>
  </si>
  <si>
    <t>Storstäder och storstadsnära kommuner</t>
  </si>
  <si>
    <t>Större städer och kommuner nära större stad</t>
  </si>
  <si>
    <t>Mindre städer/tätorter och landsbygdskommuner</t>
  </si>
  <si>
    <t>Visningar</t>
  </si>
  <si>
    <t>Premiärårtalsgruppering</t>
  </si>
  <si>
    <t>År</t>
  </si>
  <si>
    <t>Andel besökare av alla besök</t>
  </si>
  <si>
    <t>Ej animerad</t>
  </si>
  <si>
    <t>Animerad</t>
  </si>
  <si>
    <t xml:space="preserve">Salonger </t>
  </si>
  <si>
    <t>Besök</t>
  </si>
  <si>
    <t>10 största filmerna</t>
  </si>
  <si>
    <t>Andel av total, besök</t>
  </si>
  <si>
    <t>Andel av total, visningar</t>
  </si>
  <si>
    <t>Indelning</t>
  </si>
  <si>
    <t>10-20 största filmerna</t>
  </si>
  <si>
    <t>20-30 största filmerna</t>
  </si>
  <si>
    <t>30-40 största filmerna</t>
  </si>
  <si>
    <t>40-50 största filmerna</t>
  </si>
  <si>
    <t>50-60 största filmerna</t>
  </si>
  <si>
    <t>60-70 största filmerna</t>
  </si>
  <si>
    <t>70-80 största filmerna</t>
  </si>
  <si>
    <t>80-90 största filmerna</t>
  </si>
  <si>
    <t>90-100 största filmerna</t>
  </si>
  <si>
    <t xml:space="preserve">Produktionslandsgruppering </t>
  </si>
  <si>
    <t>Producerat i Sverige</t>
  </si>
  <si>
    <t>Producerat i övriga världen</t>
  </si>
  <si>
    <t>Uppgift saknas</t>
  </si>
  <si>
    <t>Andel visningar av alla visningar</t>
  </si>
  <si>
    <t>Dokumentär</t>
  </si>
  <si>
    <t>Produktionslandsgruppering</t>
  </si>
  <si>
    <t>Ej dokumentär</t>
  </si>
  <si>
    <t>Producerat i USA</t>
  </si>
  <si>
    <t>Tillbaka till Innehåll</t>
  </si>
  <si>
    <t>Filmer som hade premiär föregående år</t>
  </si>
  <si>
    <t>Filmer som hade premiär tidigare år</t>
  </si>
  <si>
    <t>Antal besök, filmer som hade premiär tidigare år</t>
  </si>
  <si>
    <t>1–5</t>
  </si>
  <si>
    <t>6–20</t>
  </si>
  <si>
    <t>21–100</t>
  </si>
  <si>
    <t>101–250</t>
  </si>
  <si>
    <t>251–500</t>
  </si>
  <si>
    <t>501–1 000</t>
  </si>
  <si>
    <t>1 001–1 500</t>
  </si>
  <si>
    <t>1 501–2 000</t>
  </si>
  <si>
    <t>2 001–5 000</t>
  </si>
  <si>
    <t>5 001–</t>
  </si>
  <si>
    <t>Sittplatser</t>
  </si>
  <si>
    <t>Ej uppgift</t>
  </si>
  <si>
    <t>Kommunnamn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</si>
  <si>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</si>
  <si>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</si>
  <si>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</si>
  <si>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</si>
  <si>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</si>
  <si>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</si>
  <si>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</si>
  <si>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</si>
  <si>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</si>
  <si>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</si>
  <si>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</si>
  <si>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</si>
  <si>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</si>
  <si>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</si>
  <si>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</si>
  <si>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</si>
  <si>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</si>
  <si>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</si>
  <si>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</si>
  <si>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</si>
  <si>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</si>
  <si>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</si>
  <si>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</si>
  <si>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</si>
  <si>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</si>
  <si>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</si>
  <si>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</si>
  <si>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</si>
  <si>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</si>
  <si>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</si>
  <si>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</si>
  <si>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</si>
  <si>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</si>
  <si>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</si>
  <si>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</si>
  <si>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</si>
  <si>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</si>
  <si>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</si>
  <si>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</si>
  <si>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</si>
  <si>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</si>
  <si>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</si>
  <si>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</si>
  <si>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</si>
  <si>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</si>
  <si>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</si>
  <si>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</si>
  <si>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</si>
  <si>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</si>
  <si>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</si>
  <si>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</si>
  <si>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</si>
  <si>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</si>
  <si>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</si>
  <si>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</si>
  <si>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</si>
  <si>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</si>
  <si>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</si>
  <si>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</si>
  <si>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</si>
  <si>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</si>
  <si>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</si>
  <si>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</si>
  <si>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</si>
  <si>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</si>
  <si>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</si>
  <si>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</si>
  <si>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</si>
  <si>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</si>
  <si>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</si>
  <si>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</si>
  <si>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</si>
  <si>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</si>
  <si>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</si>
  <si>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</si>
  <si>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</si>
  <si>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</si>
  <si>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</si>
  <si>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</si>
  <si>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</si>
  <si>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</si>
  <si>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</si>
  <si>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</si>
  <si>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</si>
  <si>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</si>
  <si>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</si>
  <si>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</si>
  <si>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</si>
  <si>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</si>
  <si>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</si>
  <si>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</si>
  <si>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</si>
  <si>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</si>
  <si>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</si>
  <si>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</si>
  <si>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</si>
  <si>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</si>
  <si>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</si>
  <si>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</si>
  <si>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</si>
  <si>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</si>
  <si>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</si>
  <si>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</si>
  <si>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</si>
  <si>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</si>
  <si>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</si>
  <si>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</si>
  <si>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</si>
  <si>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</si>
  <si>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</si>
  <si>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</si>
  <si>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</si>
  <si>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</si>
  <si>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</si>
  <si>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</si>
  <si>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</si>
  <si>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</si>
  <si>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</si>
  <si>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</si>
  <si>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</si>
  <si>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</si>
  <si>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</si>
  <si>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</si>
  <si>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</si>
  <si>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</si>
  <si>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</si>
  <si>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</si>
  <si>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</si>
  <si>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</si>
  <si>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</si>
  <si>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</si>
  <si>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</si>
  <si>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</si>
  <si>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</si>
  <si>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</si>
  <si>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</si>
  <si>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</si>
  <si>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</si>
  <si>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</si>
  <si>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</si>
  <si>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</si>
  <si>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</si>
  <si>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</si>
  <si>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</si>
  <si>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</si>
  <si>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</si>
  <si>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</si>
  <si>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</si>
  <si>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</si>
  <si>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</si>
  <si>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</si>
  <si>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</si>
  <si>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</si>
  <si>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</si>
  <si>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</si>
  <si>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</si>
  <si>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</si>
  <si>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</si>
  <si>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</si>
  <si>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</si>
  <si>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</si>
  <si>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</si>
  <si>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</si>
  <si>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</si>
  <si>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</si>
  <si>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</si>
  <si>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</si>
  <si>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</si>
  <si>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</si>
  <si>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</si>
  <si>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</si>
  <si>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</si>
  <si>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</si>
  <si>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</si>
  <si>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</si>
  <si>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</si>
  <si>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</si>
  <si>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</si>
  <si>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</si>
  <si>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</si>
  <si>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</si>
  <si>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</si>
  <si>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</si>
  <si>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</si>
  <si>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</si>
  <si>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</si>
  <si>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</si>
  <si>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</si>
  <si>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</si>
  <si>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</si>
  <si>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</si>
  <si>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</si>
  <si>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</si>
  <si>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</si>
  <si>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</si>
  <si>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</si>
  <si>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</si>
  <si>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</si>
  <si>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</si>
  <si>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</si>
  <si>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</si>
  <si>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</si>
  <si>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</si>
  <si>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</si>
  <si>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</si>
  <si>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</si>
  <si>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</si>
  <si>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</si>
  <si>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</si>
  <si>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</si>
  <si>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</si>
  <si>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</si>
  <si>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</si>
  <si>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</si>
  <si>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</si>
  <si>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</si>
  <si>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</si>
  <si>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</si>
  <si>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</si>
  <si>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</si>
  <si>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</si>
  <si>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</si>
  <si>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</si>
  <si>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</si>
  <si>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</si>
  <si>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</si>
  <si>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</si>
  <si>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</si>
  <si>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</si>
  <si>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</si>
  <si>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</si>
  <si>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</si>
  <si>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</si>
  <si>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</si>
  <si>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</si>
  <si>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</si>
  <si>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</si>
  <si>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</si>
  <si>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</si>
  <si>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</si>
  <si>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</si>
  <si>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</si>
  <si>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</si>
  <si>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</si>
  <si>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</si>
  <si>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</si>
  <si>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</si>
  <si>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</si>
  <si>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</si>
  <si>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</si>
  <si>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</si>
  <si>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</si>
  <si>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</si>
  <si>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</si>
  <si>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</si>
  <si>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</si>
  <si>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</si>
  <si>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</si>
  <si>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</si>
  <si>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</si>
  <si>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</si>
  <si>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</si>
  <si>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</si>
  <si>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</si>
  <si>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</si>
  <si>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</si>
  <si>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</si>
  <si>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</si>
  <si>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</si>
  <si>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</si>
  <si>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</si>
  <si>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</si>
  <si>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</si>
  <si>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</si>
  <si>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</si>
  <si>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</si>
  <si>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</si>
  <si>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</si>
  <si>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</si>
  <si>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</si>
  <si>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</si>
  <si>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</si>
  <si>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</si>
  <si>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</si>
  <si>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</si>
  <si>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</si>
  <si>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</si>
  <si>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</si>
  <si>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</si>
  <si>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</si>
  <si>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Kommunkod</t>
  </si>
  <si>
    <t>Antal kommuner</t>
  </si>
  <si>
    <t>4–7</t>
  </si>
  <si>
    <t>2024, antal biografer</t>
  </si>
  <si>
    <t>2023, antal biografer</t>
  </si>
  <si>
    <t>Antal biografer per kommun</t>
  </si>
  <si>
    <t>Totalt, riket</t>
  </si>
  <si>
    <t>Riket</t>
  </si>
  <si>
    <t>Samtliga kommuner</t>
  </si>
  <si>
    <t>Huvudgrupp</t>
  </si>
  <si>
    <t>Områdesnivå</t>
  </si>
  <si>
    <t>Delgrupp</t>
  </si>
  <si>
    <t>Animerad eller ej</t>
  </si>
  <si>
    <t>Dokumentär eller ej</t>
  </si>
  <si>
    <t>Salonger per milj. Invånare</t>
  </si>
  <si>
    <t>Besök per invånare</t>
  </si>
  <si>
    <t>Visningar per tusen invånare</t>
  </si>
  <si>
    <t>Övriga filmer</t>
  </si>
  <si>
    <t>Biografer per milj. Invånare</t>
  </si>
  <si>
    <t>Genomsnittligt antal besök per visning på premiärer</t>
  </si>
  <si>
    <t>Genomsnittligt antal besök per visning totalt</t>
  </si>
  <si>
    <t>Filmer</t>
  </si>
  <si>
    <t>Premiärfilmer</t>
  </si>
  <si>
    <t>Tabell 5. Besök, biografer, salonger, sittplatser och visningar efter län och år</t>
  </si>
  <si>
    <t>Tabell 3. Besök och visningar efter besöksantal och år</t>
  </si>
  <si>
    <t>Tabell 7. Besök och filmer efter antal visningar och år</t>
  </si>
  <si>
    <t>Tabell 8. Biografer per kommun och år</t>
  </si>
  <si>
    <t>Table 8. Cinemas per municipality and year</t>
  </si>
  <si>
    <t>Tabell 1. Besök, filmer och visningar, efter gruppering och år</t>
  </si>
  <si>
    <t>Table 3. Visits and screenings by number of visits and year</t>
  </si>
  <si>
    <t>0114</t>
  </si>
  <si>
    <t>0115</t>
  </si>
  <si>
    <t>0117</t>
  </si>
  <si>
    <t>0120</t>
  </si>
  <si>
    <t>0123</t>
  </si>
  <si>
    <t>0125</t>
  </si>
  <si>
    <t>0126</t>
  </si>
  <si>
    <t>0127</t>
  </si>
  <si>
    <t>0128</t>
  </si>
  <si>
    <t>0136</t>
  </si>
  <si>
    <t>0138</t>
  </si>
  <si>
    <t>0139</t>
  </si>
  <si>
    <t>0140</t>
  </si>
  <si>
    <t>0160</t>
  </si>
  <si>
    <t>0162</t>
  </si>
  <si>
    <t>0163</t>
  </si>
  <si>
    <t>0180</t>
  </si>
  <si>
    <t>0181</t>
  </si>
  <si>
    <t>0182</t>
  </si>
  <si>
    <t>0183</t>
  </si>
  <si>
    <t>0184</t>
  </si>
  <si>
    <t>0186</t>
  </si>
  <si>
    <t>0187</t>
  </si>
  <si>
    <t>0188</t>
  </si>
  <si>
    <t>0191</t>
  </si>
  <si>
    <t>0192</t>
  </si>
  <si>
    <t>0305</t>
  </si>
  <si>
    <t>0319</t>
  </si>
  <si>
    <t>0330</t>
  </si>
  <si>
    <t>0331</t>
  </si>
  <si>
    <t>0360</t>
  </si>
  <si>
    <t>0380</t>
  </si>
  <si>
    <t>0381</t>
  </si>
  <si>
    <t>0382</t>
  </si>
  <si>
    <t>0428</t>
  </si>
  <si>
    <t>0461</t>
  </si>
  <si>
    <t>0480</t>
  </si>
  <si>
    <t>0481</t>
  </si>
  <si>
    <t>0482</t>
  </si>
  <si>
    <t>0483</t>
  </si>
  <si>
    <t>0484</t>
  </si>
  <si>
    <t>0486</t>
  </si>
  <si>
    <t>0488</t>
  </si>
  <si>
    <t>0509</t>
  </si>
  <si>
    <t>0512</t>
  </si>
  <si>
    <t>0513</t>
  </si>
  <si>
    <t>0560</t>
  </si>
  <si>
    <t>0561</t>
  </si>
  <si>
    <t>0562</t>
  </si>
  <si>
    <t>0563</t>
  </si>
  <si>
    <t>0580</t>
  </si>
  <si>
    <t>0581</t>
  </si>
  <si>
    <t>0582</t>
  </si>
  <si>
    <t>0583</t>
  </si>
  <si>
    <t>0584</t>
  </si>
  <si>
    <t>0586</t>
  </si>
  <si>
    <t>0604</t>
  </si>
  <si>
    <t>0617</t>
  </si>
  <si>
    <t>0642</t>
  </si>
  <si>
    <t>0643</t>
  </si>
  <si>
    <t>0662</t>
  </si>
  <si>
    <t>0665</t>
  </si>
  <si>
    <t>0680</t>
  </si>
  <si>
    <t>0682</t>
  </si>
  <si>
    <t>0683</t>
  </si>
  <si>
    <t>0684</t>
  </si>
  <si>
    <t>0685</t>
  </si>
  <si>
    <t>0686</t>
  </si>
  <si>
    <t>0687</t>
  </si>
  <si>
    <t>0760</t>
  </si>
  <si>
    <t>0761</t>
  </si>
  <si>
    <t>0763</t>
  </si>
  <si>
    <t>0764</t>
  </si>
  <si>
    <t>0765</t>
  </si>
  <si>
    <t>0767</t>
  </si>
  <si>
    <t>0780</t>
  </si>
  <si>
    <t>0781</t>
  </si>
  <si>
    <t>0821</t>
  </si>
  <si>
    <t>0834</t>
  </si>
  <si>
    <t>0840</t>
  </si>
  <si>
    <t>0860</t>
  </si>
  <si>
    <t>0861</t>
  </si>
  <si>
    <t>0862</t>
  </si>
  <si>
    <t>0880</t>
  </si>
  <si>
    <t>0881</t>
  </si>
  <si>
    <t>0882</t>
  </si>
  <si>
    <t>0883</t>
  </si>
  <si>
    <t>0884</t>
  </si>
  <si>
    <t>0885</t>
  </si>
  <si>
    <t>0980</t>
  </si>
  <si>
    <t>1060</t>
  </si>
  <si>
    <t>1080</t>
  </si>
  <si>
    <t>1081</t>
  </si>
  <si>
    <t>1082</t>
  </si>
  <si>
    <t>1083</t>
  </si>
  <si>
    <t>1214</t>
  </si>
  <si>
    <t>1230</t>
  </si>
  <si>
    <t>1231</t>
  </si>
  <si>
    <t>1233</t>
  </si>
  <si>
    <t>1256</t>
  </si>
  <si>
    <t>1257</t>
  </si>
  <si>
    <t>1260</t>
  </si>
  <si>
    <t>1261</t>
  </si>
  <si>
    <t>1262</t>
  </si>
  <si>
    <t>1263</t>
  </si>
  <si>
    <t>1264</t>
  </si>
  <si>
    <t>1265</t>
  </si>
  <si>
    <t>1266</t>
  </si>
  <si>
    <t>1267</t>
  </si>
  <si>
    <t>1270</t>
  </si>
  <si>
    <t>1272</t>
  </si>
  <si>
    <t>1273</t>
  </si>
  <si>
    <t>1275</t>
  </si>
  <si>
    <t>1276</t>
  </si>
  <si>
    <t>1277</t>
  </si>
  <si>
    <t>1278</t>
  </si>
  <si>
    <t>1280</t>
  </si>
  <si>
    <t>1281</t>
  </si>
  <si>
    <t>1282</t>
  </si>
  <si>
    <t>1283</t>
  </si>
  <si>
    <t>1284</t>
  </si>
  <si>
    <t>1285</t>
  </si>
  <si>
    <t>1286</t>
  </si>
  <si>
    <t>1287</t>
  </si>
  <si>
    <t>1290</t>
  </si>
  <si>
    <t>1291</t>
  </si>
  <si>
    <t>1292</t>
  </si>
  <si>
    <t>1293</t>
  </si>
  <si>
    <t>1315</t>
  </si>
  <si>
    <t>1380</t>
  </si>
  <si>
    <t>1381</t>
  </si>
  <si>
    <t>1382</t>
  </si>
  <si>
    <t>1383</t>
  </si>
  <si>
    <t>1384</t>
  </si>
  <si>
    <t>1401</t>
  </si>
  <si>
    <t>1402</t>
  </si>
  <si>
    <t>1407</t>
  </si>
  <si>
    <t>1415</t>
  </si>
  <si>
    <t>1419</t>
  </si>
  <si>
    <t>1421</t>
  </si>
  <si>
    <t>1427</t>
  </si>
  <si>
    <t>1430</t>
  </si>
  <si>
    <t>1435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</si>
  <si>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</si>
  <si>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</si>
  <si>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</si>
  <si>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</si>
  <si>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</si>
  <si>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</si>
  <si>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</si>
  <si>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</si>
  <si>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</si>
  <si>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</si>
  <si>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1452</t>
  </si>
  <si>
    <t>1460</t>
  </si>
  <si>
    <t>1461</t>
  </si>
  <si>
    <t>1462</t>
  </si>
  <si>
    <t>1463</t>
  </si>
  <si>
    <t>1465</t>
  </si>
  <si>
    <t>1466</t>
  </si>
  <si>
    <t>1470</t>
  </si>
  <si>
    <t>1471</t>
  </si>
  <si>
    <t>1472</t>
  </si>
  <si>
    <t>1473</t>
  </si>
  <si>
    <t>1480</t>
  </si>
  <si>
    <t>1481</t>
  </si>
  <si>
    <t>1482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</si>
  <si>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</si>
  <si>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</si>
  <si>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</si>
  <si>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</si>
  <si>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</si>
  <si>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</si>
  <si>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</si>
  <si>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</si>
  <si>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</si>
  <si>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</si>
  <si>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</si>
  <si>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</si>
  <si>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</si>
  <si>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</si>
  <si>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</si>
  <si>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</si>
  <si>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1715</t>
  </si>
  <si>
    <t>1730</t>
  </si>
  <si>
    <t>1737</t>
  </si>
  <si>
    <t>1760</t>
  </si>
  <si>
    <t>1761</t>
  </si>
  <si>
    <t>1762</t>
  </si>
  <si>
    <t>1763</t>
  </si>
  <si>
    <t>1764</t>
  </si>
  <si>
    <t>1765</t>
  </si>
  <si>
    <t>1766</t>
  </si>
  <si>
    <t>1780</t>
  </si>
  <si>
    <t>1781</t>
  </si>
  <si>
    <t>1782</t>
  </si>
  <si>
    <t>1783</t>
  </si>
  <si>
    <t>1784</t>
  </si>
  <si>
    <t>1785</t>
  </si>
  <si>
    <t>1814</t>
  </si>
  <si>
    <t>1860</t>
  </si>
  <si>
    <t>1861</t>
  </si>
  <si>
    <t>1862</t>
  </si>
  <si>
    <t>1863</t>
  </si>
  <si>
    <t>1864</t>
  </si>
  <si>
    <t>1880</t>
  </si>
  <si>
    <t>1881</t>
  </si>
  <si>
    <t>1882</t>
  </si>
  <si>
    <t>1883</t>
  </si>
  <si>
    <t>1884</t>
  </si>
  <si>
    <t>1885</t>
  </si>
  <si>
    <t>1904</t>
  </si>
  <si>
    <t>1907</t>
  </si>
  <si>
    <t>1960</t>
  </si>
  <si>
    <t>1961</t>
  </si>
  <si>
    <t>1962</t>
  </si>
  <si>
    <t>1980</t>
  </si>
  <si>
    <t>1981</t>
  </si>
  <si>
    <t>1982</t>
  </si>
  <si>
    <t>1983</t>
  </si>
  <si>
    <t>1984</t>
  </si>
  <si>
    <t>2021</t>
  </si>
  <si>
    <t>2023</t>
  </si>
  <si>
    <t>2026</t>
  </si>
  <si>
    <t>2029</t>
  </si>
  <si>
    <t>2031</t>
  </si>
  <si>
    <t>2034</t>
  </si>
  <si>
    <t>2039</t>
  </si>
  <si>
    <t>2061</t>
  </si>
  <si>
    <t>2062</t>
  </si>
  <si>
    <t>2080</t>
  </si>
  <si>
    <t>2081</t>
  </si>
  <si>
    <t>2082</t>
  </si>
  <si>
    <t>2083</t>
  </si>
  <si>
    <t>2084</t>
  </si>
  <si>
    <t>2085</t>
  </si>
  <si>
    <t>2101</t>
  </si>
  <si>
    <t>2104</t>
  </si>
  <si>
    <t>2121</t>
  </si>
  <si>
    <t>2132</t>
  </si>
  <si>
    <t>2161</t>
  </si>
  <si>
    <t>2180</t>
  </si>
  <si>
    <t>2181</t>
  </si>
  <si>
    <t>2182</t>
  </si>
  <si>
    <t>2183</t>
  </si>
  <si>
    <t>2184</t>
  </si>
  <si>
    <t>2260</t>
  </si>
  <si>
    <t>2262</t>
  </si>
  <si>
    <t>2280</t>
  </si>
  <si>
    <t>2281</t>
  </si>
  <si>
    <t>2282</t>
  </si>
  <si>
    <t>2283</t>
  </si>
  <si>
    <t>2284</t>
  </si>
  <si>
    <t>2303</t>
  </si>
  <si>
    <t>2305</t>
  </si>
  <si>
    <t>2309</t>
  </si>
  <si>
    <t>2313</t>
  </si>
  <si>
    <t>2321</t>
  </si>
  <si>
    <t>2326</t>
  </si>
  <si>
    <t>2361</t>
  </si>
  <si>
    <t>2380</t>
  </si>
  <si>
    <t>2401</t>
  </si>
  <si>
    <t>2403</t>
  </si>
  <si>
    <t>2404</t>
  </si>
  <si>
    <t>2409</t>
  </si>
  <si>
    <t>2417</t>
  </si>
  <si>
    <t>2418</t>
  </si>
  <si>
    <t>2421</t>
  </si>
  <si>
    <t>2422</t>
  </si>
  <si>
    <t>2425</t>
  </si>
  <si>
    <t>2460</t>
  </si>
  <si>
    <t>2462</t>
  </si>
  <si>
    <t>2463</t>
  </si>
  <si>
    <t>2480</t>
  </si>
  <si>
    <t>2481</t>
  </si>
  <si>
    <t>2482</t>
  </si>
  <si>
    <t>2505</t>
  </si>
  <si>
    <t>2506</t>
  </si>
  <si>
    <t>2510</t>
  </si>
  <si>
    <t>2513</t>
  </si>
  <si>
    <t>2514</t>
  </si>
  <si>
    <t>2518</t>
  </si>
  <si>
    <t>2521</t>
  </si>
  <si>
    <t>2523</t>
  </si>
  <si>
    <t>2560</t>
  </si>
  <si>
    <t>2580</t>
  </si>
  <si>
    <t>2581</t>
  </si>
  <si>
    <t>2582</t>
  </si>
  <si>
    <t>2583</t>
  </si>
  <si>
    <t>2584</t>
  </si>
  <si>
    <t>Tabell 2. Besök, filmer och visningar efter premiärårtalsgruppering, produktionslandsgruppering och år</t>
  </si>
  <si>
    <t>Mängd biografer</t>
  </si>
  <si>
    <t>8–30</t>
  </si>
  <si>
    <t>Premiärer för insamlingsåret</t>
  </si>
  <si>
    <t>Producerat i Europa (exkl. Sverige)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</si>
  <si>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</si>
  <si>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</si>
  <si>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</si>
  <si>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</si>
  <si>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</si>
  <si>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</si>
  <si>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</si>
  <si>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</si>
  <si>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</si>
  <si>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</si>
  <si>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</si>
  <si>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</si>
  <si>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</si>
  <si>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</si>
  <si>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</si>
  <si>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</si>
  <si>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</si>
  <si>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</si>
  <si>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</si>
  <si>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</si>
  <si>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</si>
  <si>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Källa: Filmägarnas Kontrollbyrå, samt egna beräkningar</t>
  </si>
  <si>
    <t>2025, antal biografer</t>
  </si>
  <si>
    <t>Antal besök, filmer som hade premiär föregående år</t>
  </si>
  <si>
    <t>Antal besök,  premiärer för året</t>
  </si>
  <si>
    <t>Antal besök, filmer med svenskt produktionsland</t>
  </si>
  <si>
    <t>Antal visningar, premiärer</t>
  </si>
  <si>
    <t>Antal visningar, ej premiärer (inkl. okänt årtal)</t>
  </si>
  <si>
    <t>Antal visningar, filmer med svenskt produktionsland</t>
  </si>
  <si>
    <t>Genomsnittligt antal besök per visning av film med svenskt produktionsland</t>
  </si>
  <si>
    <t>Table 1. Visits, films, screenings per grouping and year</t>
  </si>
  <si>
    <t>Table 2. Visits, films and screenings by premieregrouping, productioncountrygrouping and year</t>
  </si>
  <si>
    <t>Table 4. Visits, films, screenings, cinemas, theatre rooms and seats grouped by municipality groups and year</t>
  </si>
  <si>
    <t>Table 5. Visits, films, screenings, cinemas, theatre rooms and seats grouped by county and year</t>
  </si>
  <si>
    <t>Tabell 4. Besök, filmer, visningar, biografer, salonger och sittplatser efter kommungrupper och år</t>
  </si>
  <si>
    <t>Tabell 5. Besök, filmer, visningar, biografer, salonger och sittplatser efter län och år</t>
  </si>
  <si>
    <t>Table 6. Visits, films and screenings, per year and month</t>
  </si>
  <si>
    <t>Tabell 6. Besök, filmer och visningar efter år och månad</t>
  </si>
  <si>
    <t>Table 7. Visits and films by number of screenings per year</t>
  </si>
  <si>
    <t>Antal besök, filmer med utländskt produktionsland (inkl. okänt)</t>
  </si>
  <si>
    <t>Källa: Filmägarnas Kontrollbyrå, Svenska Filminstitutet och The Movie Database, samt egna beräkningar</t>
  </si>
  <si>
    <t>Film på bio 2023-2025</t>
  </si>
  <si>
    <t>Movies at the cinema 2023-2025</t>
  </si>
  <si>
    <t>Not: I produktionslandsgrupperingen "Europa (exkl. Sverige)" ingår, utöver de 27 medlemsländerna i EU, ytterligare länder som tillhör den europeiska landmassan</t>
  </si>
  <si>
    <t>Antal visningar, filmer med utländskt produktionsland (inkl. okänt)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</si>
</sst>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#,##0.0"/>
    <numFmt numFmtId="166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u/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8"/>
      <name val="Arial"/>
      <family val="2"/>
    </font>
    <font>
      <sz val="18"/>
      <color theme="3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u/>
      <sz val="11"/>
      <color theme="1"/>
      <name val="Arial"/>
      <family val="2"/>
    </font>
    <font>
      <u/>
      <sz val="8"/>
      <name val="Arial"/>
      <family val="2"/>
    </font>
    <font>
      <u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999999"/>
      </right>
      <top style="thin">
        <color rgb="FF999999"/>
      </top>
      <bottom style="thin">
        <color indexed="64"/>
      </bottom>
      <diagonal/>
    </border>
    <border>
      <left style="hair">
        <color indexed="64"/>
      </left>
      <right style="thin">
        <color rgb="FF999999"/>
      </right>
      <top style="thin">
        <color rgb="FF999999"/>
      </top>
      <bottom/>
      <diagonal/>
    </border>
    <border>
      <left style="hair">
        <color indexed="64"/>
      </left>
      <right style="thin">
        <color rgb="FF999999"/>
      </right>
      <top/>
      <bottom/>
      <diagonal/>
    </border>
    <border>
      <left/>
      <right style="thin">
        <color rgb="FF999999"/>
      </right>
      <top/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9" fontId="3" fillId="0" borderId="0" applyBorder="0">
      <alignment vertical="top"/>
    </xf>
    <xf numFmtId="49" fontId="4" fillId="0" borderId="0" applyFill="0">
      <alignment vertical="top"/>
    </xf>
    <xf numFmtId="0" fontId="5" fillId="0" borderId="0" applyBorder="0">
      <alignment horizontal="left" vertical="center" wrapText="1"/>
    </xf>
    <xf numFmtId="0" fontId="7" fillId="0" borderId="0" applyNumberFormat="0" applyProtection="0">
      <alignment wrapText="1"/>
    </xf>
    <xf numFmtId="0" fontId="8" fillId="0" borderId="0">
      <alignment wrapText="1"/>
    </xf>
    <xf numFmtId="0" fontId="9" fillId="0" borderId="0">
      <alignment wrapText="1"/>
    </xf>
    <xf numFmtId="0" fontId="10" fillId="0" borderId="0" applyNumberFormat="0" applyFill="0" applyBorder="0" applyAlignment="0" applyProtection="0"/>
    <xf numFmtId="3" fontId="6" fillId="2" borderId="2">
      <alignment horizontal="right" wrapText="1"/>
      <protection locked="0"/>
    </xf>
    <xf numFmtId="0" fontId="5" fillId="0" borderId="0" applyBorder="0">
      <alignment wrapText="1"/>
    </xf>
  </cellStyleXfs>
  <cellXfs count="82">
    <xf numFmtId="0" fontId="0" fillId="0" borderId="0" xfId="0"/>
    <xf numFmtId="0" fontId="11" fillId="2" borderId="0" xfId="6" applyFont="1" applyFill="1">
      <alignment wrapText="1"/>
    </xf>
    <xf numFmtId="0" fontId="15" fillId="2" borderId="0" xfId="8" applyFont="1" applyFill="1" applyAlignment="1"/>
    <xf numFmtId="0" fontId="14" fillId="2" borderId="0" xfId="0" applyFont="1" applyFill="1"/>
    <xf numFmtId="0" fontId="16" fillId="2" borderId="1" xfId="2" applyFont="1" applyFill="1" applyBorder="1" applyAlignment="1"/>
    <xf numFmtId="0" fontId="17" fillId="2" borderId="1" xfId="2" applyFont="1" applyFill="1" applyBorder="1" applyAlignment="1"/>
    <xf numFmtId="0" fontId="18" fillId="2" borderId="0" xfId="0" applyFont="1" applyFill="1"/>
    <xf numFmtId="0" fontId="19" fillId="2" borderId="0" xfId="2" applyFont="1" applyFill="1" applyBorder="1" applyAlignment="1"/>
    <xf numFmtId="0" fontId="17" fillId="2" borderId="0" xfId="2" applyFont="1" applyFill="1" applyBorder="1" applyAlignment="1"/>
    <xf numFmtId="0" fontId="20" fillId="2" borderId="0" xfId="0" applyFont="1" applyFill="1"/>
    <xf numFmtId="3" fontId="14" fillId="2" borderId="0" xfId="0" applyNumberFormat="1" applyFont="1" applyFill="1"/>
    <xf numFmtId="0" fontId="14" fillId="2" borderId="0" xfId="0" applyFont="1" applyFill="1" applyAlignment="1">
      <alignment horizontal="left"/>
    </xf>
    <xf numFmtId="0" fontId="14" fillId="2" borderId="0" xfId="0" applyFont="1" applyFill="1" applyAlignment="1">
      <alignment horizontal="left" vertical="top"/>
    </xf>
    <xf numFmtId="9" fontId="14" fillId="2" borderId="0" xfId="1" applyFont="1" applyFill="1"/>
    <xf numFmtId="166" fontId="14" fillId="2" borderId="0" xfId="1" applyNumberFormat="1" applyFont="1" applyFill="1"/>
    <xf numFmtId="0" fontId="14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left" vertical="center"/>
    </xf>
    <xf numFmtId="0" fontId="5" fillId="2" borderId="0" xfId="0" applyFont="1" applyFill="1"/>
    <xf numFmtId="0" fontId="9" fillId="2" borderId="0" xfId="8" applyFill="1" applyAlignment="1"/>
    <xf numFmtId="0" fontId="5" fillId="0" borderId="0" xfId="8" applyFont="1" applyAlignment="1"/>
    <xf numFmtId="0" fontId="5" fillId="2" borderId="0" xfId="0" applyFont="1" applyFill="1" applyAlignment="1">
      <alignment horizontal="left" vertical="center"/>
    </xf>
    <xf numFmtId="1" fontId="5" fillId="3" borderId="0" xfId="0" applyNumberFormat="1" applyFont="1" applyFill="1"/>
    <xf numFmtId="0" fontId="5" fillId="3" borderId="0" xfId="0" applyFont="1" applyFill="1" applyAlignment="1">
      <alignment horizontal="left"/>
    </xf>
    <xf numFmtId="3" fontId="5" fillId="3" borderId="0" xfId="0" applyNumberFormat="1" applyFont="1" applyFill="1"/>
    <xf numFmtId="0" fontId="5" fillId="2" borderId="0" xfId="0" applyFont="1" applyFill="1" applyAlignment="1">
      <alignment horizontal="left"/>
    </xf>
    <xf numFmtId="3" fontId="5" fillId="2" borderId="0" xfId="0" applyNumberFormat="1" applyFont="1" applyFill="1"/>
    <xf numFmtId="1" fontId="5" fillId="2" borderId="0" xfId="0" applyNumberFormat="1" applyFont="1" applyFill="1"/>
    <xf numFmtId="0" fontId="21" fillId="2" borderId="0" xfId="9" applyFont="1" applyFill="1" applyAlignment="1">
      <alignment horizontal="left" vertical="center"/>
    </xf>
    <xf numFmtId="49" fontId="3" fillId="2" borderId="0" xfId="3" applyFill="1" applyAlignment="1">
      <alignment horizontal="left" vertical="center"/>
    </xf>
    <xf numFmtId="3" fontId="14" fillId="2" borderId="0" xfId="0" applyNumberFormat="1" applyFont="1" applyFill="1" applyAlignment="1">
      <alignment horizontal="left" vertical="center"/>
    </xf>
    <xf numFmtId="49" fontId="4" fillId="2" borderId="0" xfId="4" applyFill="1" applyAlignment="1">
      <alignment horizontal="left" vertical="center"/>
    </xf>
    <xf numFmtId="9" fontId="14" fillId="2" borderId="0" xfId="1" applyFont="1" applyFill="1" applyAlignment="1">
      <alignment horizontal="left" vertical="center"/>
    </xf>
    <xf numFmtId="3" fontId="14" fillId="0" borderId="0" xfId="0" applyNumberFormat="1" applyFont="1" applyAlignment="1">
      <alignment horizontal="left" vertical="center" wrapText="1"/>
    </xf>
    <xf numFmtId="10" fontId="14" fillId="2" borderId="0" xfId="1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22" fillId="2" borderId="0" xfId="9" applyFont="1" applyFill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3" fillId="2" borderId="0" xfId="6" applyFont="1" applyFill="1">
      <alignment wrapText="1"/>
    </xf>
    <xf numFmtId="0" fontId="20" fillId="2" borderId="0" xfId="9" applyFont="1" applyFill="1" applyAlignment="1">
      <alignment horizontal="left" vertical="center"/>
    </xf>
    <xf numFmtId="9" fontId="14" fillId="0" borderId="0" xfId="1" applyFont="1" applyFill="1" applyBorder="1" applyAlignment="1">
      <alignment vertical="center" wrapText="1"/>
    </xf>
    <xf numFmtId="3" fontId="6" fillId="2" borderId="2" xfId="10">
      <alignment horizontal="right" wrapText="1"/>
      <protection locked="0"/>
    </xf>
    <xf numFmtId="0" fontId="13" fillId="0" borderId="0" xfId="0" applyFont="1" applyAlignment="1">
      <alignment horizontal="left" vertical="top" wrapText="1"/>
    </xf>
    <xf numFmtId="1" fontId="14" fillId="0" borderId="0" xfId="0" applyNumberFormat="1" applyFont="1" applyAlignment="1">
      <alignment horizontal="left" vertical="center"/>
    </xf>
    <xf numFmtId="1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 wrapText="1"/>
    </xf>
    <xf numFmtId="1" fontId="5" fillId="0" borderId="0" xfId="0" applyNumberFormat="1" applyFont="1" applyAlignment="1">
      <alignment vertical="center"/>
    </xf>
    <xf numFmtId="49" fontId="6" fillId="2" borderId="2" xfId="10" applyNumberFormat="1" applyAlignment="1">
      <alignment horizontal="left" wrapText="1"/>
      <protection locked="0"/>
    </xf>
    <xf numFmtId="3" fontId="6" fillId="2" borderId="2" xfId="10" applyProtection="1">
      <alignment horizontal="right" wrapText="1"/>
    </xf>
    <xf numFmtId="9" fontId="6" fillId="2" borderId="2" xfId="10" applyNumberFormat="1" applyProtection="1">
      <alignment horizontal="right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3" fontId="14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horizontal="left"/>
    </xf>
    <xf numFmtId="3" fontId="14" fillId="0" borderId="0" xfId="0" applyNumberFormat="1" applyFont="1" applyAlignment="1">
      <alignment vertical="center"/>
    </xf>
    <xf numFmtId="9" fontId="14" fillId="0" borderId="0" xfId="1" applyFont="1" applyFill="1" applyBorder="1" applyAlignment="1">
      <alignment vertical="center"/>
    </xf>
    <xf numFmtId="165" fontId="14" fillId="0" borderId="0" xfId="0" applyNumberFormat="1" applyFont="1" applyAlignment="1">
      <alignment vertical="center"/>
    </xf>
    <xf numFmtId="165" fontId="6" fillId="2" borderId="2" xfId="10" applyNumberFormat="1" applyProtection="1">
      <alignment horizontal="right" wrapText="1"/>
    </xf>
    <xf numFmtId="164" fontId="14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top" wrapText="1"/>
    </xf>
    <xf numFmtId="1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vertical="center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49" fontId="6" fillId="2" borderId="0" xfId="10" applyNumberFormat="1" applyBorder="1" applyAlignment="1">
      <alignment wrapText="1"/>
      <protection locked="0"/>
    </xf>
    <xf numFmtId="3" fontId="6" fillId="2" borderId="0" xfId="10" applyBorder="1">
      <alignment horizontal="right" wrapText="1"/>
      <protection locked="0"/>
    </xf>
    <xf numFmtId="9" fontId="6" fillId="2" borderId="0" xfId="10" applyNumberFormat="1" applyBorder="1" applyProtection="1">
      <alignment horizontal="right" wrapText="1"/>
    </xf>
    <xf numFmtId="3" fontId="6" fillId="2" borderId="0" xfId="10" applyBorder="1" applyProtection="1">
      <alignment horizontal="right" wrapText="1"/>
    </xf>
    <xf numFmtId="49" fontId="6" fillId="2" borderId="1" xfId="10" applyNumberFormat="1" applyBorder="1" applyAlignment="1">
      <alignment wrapText="1"/>
      <protection locked="0"/>
    </xf>
    <xf numFmtId="3" fontId="6" fillId="2" borderId="1" xfId="10" applyBorder="1">
      <alignment horizontal="right" wrapText="1"/>
      <protection locked="0"/>
    </xf>
    <xf numFmtId="9" fontId="6" fillId="2" borderId="1" xfId="10" applyNumberFormat="1" applyBorder="1" applyProtection="1">
      <alignment horizontal="right" wrapText="1"/>
    </xf>
    <xf numFmtId="3" fontId="6" fillId="2" borderId="1" xfId="10" applyBorder="1" applyProtection="1">
      <alignment horizontal="right" wrapText="1"/>
    </xf>
    <xf numFmtId="0" fontId="9" fillId="0" borderId="0" xfId="8" applyAlignment="1"/>
    <xf numFmtId="49" fontId="3" fillId="0" borderId="0" xfId="3">
      <alignment vertical="top"/>
    </xf>
    <xf numFmtId="49" fontId="4" fillId="2" borderId="0" xfId="4" applyFill="1">
      <alignment vertical="top"/>
    </xf>
    <xf numFmtId="0" fontId="10" fillId="2" borderId="0" xfId="9" applyFill="1" applyAlignment="1">
      <alignment horizontal="left" vertical="center"/>
    </xf>
  </cellXfs>
  <cellStyles count="12">
    <cellStyle name="Hyperlänk" xfId="9" builtinId="8"/>
    <cellStyle name="Innehållsrubrik" xfId="6" xr:uid="{094DE647-590C-414C-8312-E47BAB921144}"/>
    <cellStyle name="Innehållstext" xfId="7" xr:uid="{195B7674-4F2E-4313-96A1-F9ED9ECFB53F}"/>
    <cellStyle name="Källa" xfId="8" xr:uid="{943E8B9F-D298-4BA8-B1D9-8D848589CF9A}"/>
    <cellStyle name="Normal" xfId="0" builtinId="0"/>
    <cellStyle name="Normal 2" xfId="11" xr:uid="{DF986E87-85A7-4648-AD09-2A89095C9430}"/>
    <cellStyle name="Procent" xfId="1" builtinId="5"/>
    <cellStyle name="Rubrik" xfId="2" builtinId="15"/>
    <cellStyle name="Summarad" xfId="10" xr:uid="{8A28D2D6-673E-414A-AC21-000EEB0B92C7}"/>
    <cellStyle name="Tabellrubrik" xfId="3" xr:uid="{145CA9B7-2FAA-4AF7-9F12-0DC8C4C1601D}"/>
    <cellStyle name="Tabellrubrik engelska" xfId="4" xr:uid="{F064148F-AC1D-4004-A8EF-22F18238C9CC}"/>
    <cellStyle name="Tabelltext" xfId="5" xr:uid="{731B8FF0-0278-4DA1-AD10-FD7B66E1B426}"/>
  </cellStyles>
  <dxfs count="107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 outline="0">
        <top style="thin">
          <color rgb="FF999999"/>
        </top>
        <bottom style="thin">
          <color indexed="64"/>
        </bottom>
      </border>
    </dxf>
    <dxf>
      <fill>
        <patternFill patternType="none"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bgColor auto="1"/>
        </patternFill>
      </fill>
      <alignment horizontal="left" vertical="top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bgColor auto="1"/>
        </patternFill>
      </fill>
      <alignment horizontal="left" vertical="top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bgColor auto="1"/>
        </patternFill>
      </fill>
      <alignment horizontal="left" vertical="top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bgColor auto="1"/>
        </patternFill>
      </fill>
      <alignment horizontal="general" vertical="top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>
          <bgColor rgb="FFE8E8E8"/>
        </patternFill>
      </fill>
    </dxf>
    <dxf>
      <fill>
        <patternFill>
          <bgColor rgb="FFE8E8E8"/>
        </patternFill>
      </fill>
    </dxf>
    <dxf>
      <border>
        <left style="thin">
          <color auto="1"/>
        </left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font>
        <b/>
        <i val="0"/>
      </font>
      <border>
        <top style="thin">
          <color auto="1"/>
        </top>
        <bottom style="thin">
          <color auto="1"/>
        </bottom>
      </border>
    </dxf>
    <dxf>
      <border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Kulturanalys tabellformat" pivot="0" count="6" xr9:uid="{8773B748-974E-4ED7-A171-F4456033B228}">
      <tableStyleElement type="wholeTable" dxfId="106"/>
      <tableStyleElement type="headerRow" dxfId="105"/>
      <tableStyleElement type="totalRow" dxfId="104"/>
      <tableStyleElement type="lastColumn" dxfId="103"/>
      <tableStyleElement type="firstRowStripe" dxfId="102"/>
      <tableStyleElement type="firstColumnStripe" dxfId="10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90BC56B-5668-417E-9234-FCBF19A88810}" name="Tabell1" displayName="Tabell1" ref="A6:U51" totalsRowShown="0" dataDxfId="100" headerRowCellStyle="Tabellrubrik">
  <tableColumns count="21">
    <tableColumn id="1" xr3:uid="{9EFED904-DFBD-4ACB-9160-6A72C8003F28}" name="År" dataDxfId="99"/>
    <tableColumn id="2" xr3:uid="{1CD59B94-8002-4567-BBDB-9E1DE15BCBBC}" name="Huvudgrupp" dataDxfId="98"/>
    <tableColumn id="3" xr3:uid="{CBDEA498-B2CD-4A29-9D6C-182072489AF3}" name="Delgrupp" dataDxfId="97"/>
    <tableColumn id="4" xr3:uid="{7119864D-9CDD-4924-B99D-83BF3EFA6BF8}" name="Besök" dataDxfId="96"/>
    <tableColumn id="5" xr3:uid="{469DD5BE-6D4D-4235-8F97-CED04C8842AB}" name="Antal besök,  premiärer för året" dataDxfId="95"/>
    <tableColumn id="6" xr3:uid="{3772CD5B-640E-4E51-833C-13292C7675B1}" name="Antal besök, filmer som hade premiär föregående år" dataDxfId="94"/>
    <tableColumn id="7" xr3:uid="{8A06FF94-BB47-4D80-AC64-F34EF3E6E3A0}" name="Antal besök, filmer som hade premiär tidigare år" dataDxfId="93"/>
    <tableColumn id="8" xr3:uid="{02C80445-DAA2-4556-9191-D6610CE2AB05}" name="Antal besök, filmer med svenskt produktionsland" dataDxfId="92"/>
    <tableColumn id="9" xr3:uid="{C64F1732-1F43-441E-BF3D-D8034B5D0F44}" name="Antal besök, filmer med utländskt produktionsland (inkl. okänt)" dataDxfId="91"/>
    <tableColumn id="10" xr3:uid="{D86B6CBC-01B9-43C2-A12E-BD12956AE525}" name="Filmer" dataDxfId="90"/>
    <tableColumn id="11" xr3:uid="{8737B583-E751-49B5-B941-ED98F70F38EC}" name="Premiärfilmer" dataDxfId="89"/>
    <tableColumn id="12" xr3:uid="{5E6F9236-E25F-40FC-8D3F-544320BFE187}" name="Visningar" dataDxfId="88"/>
    <tableColumn id="13" xr3:uid="{E3625582-2F23-4180-B9E6-8496616C819E}" name="Antal visningar, premiärer" dataDxfId="87"/>
    <tableColumn id="14" xr3:uid="{09175213-A9D0-46FD-B8BC-C4694F2EC785}" name="Antal visningar, ej premiärer (inkl. okänt årtal)" dataDxfId="86"/>
    <tableColumn id="15" xr3:uid="{5004C0B3-8D9A-442C-B972-DE9CFB45B6FD}" name="Antal visningar, filmer med svenskt produktionsland" dataDxfId="85"/>
    <tableColumn id="16" xr3:uid="{F446E46C-F537-4529-8B14-E86BA97B2413}" name="Antal visningar, filmer med utländskt produktionsland (inkl. okänt)" dataDxfId="84"/>
    <tableColumn id="17" xr3:uid="{6C51B26D-88F5-481E-A7AF-4920C08223B2}" name="Andel besökare av alla besök" dataDxfId="83" dataCellStyle="Procent"/>
    <tableColumn id="18" xr3:uid="{8B96E070-8986-40CB-8BF7-B7385D48DD77}" name="Andel visningar av alla visningar" dataDxfId="82" dataCellStyle="Procent"/>
    <tableColumn id="19" xr3:uid="{282F07E5-8291-41FC-B6CC-DD16F00EE7D5}" name="Genomsnittligt antal besök per visning totalt" dataDxfId="81">
      <calculatedColumnFormula>D7/L7</calculatedColumnFormula>
    </tableColumn>
    <tableColumn id="20" xr3:uid="{487BB2FF-AD9F-4329-BA05-0A23404B9735}" name="Genomsnittligt antal besök per visning på premiärer" dataDxfId="80">
      <calculatedColumnFormula>E7/M7</calculatedColumnFormula>
    </tableColumn>
    <tableColumn id="21" xr3:uid="{C7656308-05D3-4B00-A9BD-8F07CE4C7AAD}" name="Genomsnittligt antal besök per visning av film med svenskt produktionsland" dataDxfId="79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F6D450A-CECC-4F56-ABAB-BAD022E1C2B8}" name="Tabell2" displayName="Tabell2" ref="A6:F57" totalsRowShown="0" headerRowDxfId="78" dataDxfId="77">
  <tableColumns count="6">
    <tableColumn id="1" xr3:uid="{6E43A42D-227F-4C4E-A78E-F0221112BB60}" name="År" dataDxfId="76"/>
    <tableColumn id="2" xr3:uid="{E1F7640B-D664-4A21-B790-6132B1504D11}" name="Premiärårtalsgruppering" dataDxfId="75"/>
    <tableColumn id="3" xr3:uid="{F765601F-1EF2-45B4-A206-FD675790A787}" name="Produktionslandsgruppering " dataDxfId="74"/>
    <tableColumn id="4" xr3:uid="{740DBF39-7DE7-42E2-9664-2545A244F296}" name="Besök" dataDxfId="73"/>
    <tableColumn id="5" xr3:uid="{D4541289-4E32-4056-BFF2-6AE57DF6F7DC}" name="Filmer" dataDxfId="72"/>
    <tableColumn id="6" xr3:uid="{6B91D7FD-C916-45B0-9A4F-B847128DD385}" name="Visningar" dataDxfId="71"/>
  </tableColumns>
  <tableStyleInfo name="Kulturanalys tabellformat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EDAFCD8-F5A7-46FF-92A3-8B7FD3E6EBCE}" name="Tabell3" displayName="Tabell3" ref="A6:F42" totalsRowShown="0" headerRowDxfId="70" dataDxfId="69">
  <tableColumns count="6">
    <tableColumn id="1" xr3:uid="{D536F4D4-0C8D-452E-94FB-A5196A6CD787}" name="År" dataDxfId="68"/>
    <tableColumn id="2" xr3:uid="{0FAA92FA-C092-4F95-99F0-A4C862427AED}" name="Indelning" dataDxfId="67"/>
    <tableColumn id="3" xr3:uid="{526C10B7-A206-4957-A9FA-B5E4A6269EEA}" name="Besök" dataDxfId="66"/>
    <tableColumn id="4" xr3:uid="{0B48F36B-6B3E-4723-A113-067F1DA7E7C8}" name="Visningar" dataDxfId="65"/>
    <tableColumn id="5" xr3:uid="{0B7CB71C-7992-4676-8856-9AA76FE775BF}" name="Andel av total, besök" dataDxfId="64"/>
    <tableColumn id="6" xr3:uid="{B0FFEE4B-679B-401D-A5F4-F7177BC0201F}" name="Andel av total, visningar" dataDxfId="63"/>
  </tableColumns>
  <tableStyleInfo name="Kulturanalys tabellformat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345F923-0DC1-41CF-B5C3-378E5F1BE9BE}" name="Tabell4" displayName="Tabell4" ref="A6:M18" totalsRowShown="0" headerRowDxfId="62" dataDxfId="61">
  <tableColumns count="13">
    <tableColumn id="1" xr3:uid="{2ECEEB6E-4656-48B3-A6AC-0B7D84D41B71}" name="År" dataDxfId="60"/>
    <tableColumn id="2" xr3:uid="{DF0EAC87-98C3-40D0-AB8C-219569BB8389}" name="Områdesnivå" dataDxfId="59"/>
    <tableColumn id="3" xr3:uid="{5E3121BC-249D-4016-8C1C-117CD902E0F9}" name="Biografer" dataDxfId="58"/>
    <tableColumn id="4" xr3:uid="{D1AC50FA-9E43-4981-BE53-2E738E7F1BD2}" name="Salonger " dataDxfId="57"/>
    <tableColumn id="5" xr3:uid="{B4F66789-49BB-4C07-B0A3-E8AC35068661}" name="Sittplatser" dataDxfId="56"/>
    <tableColumn id="6" xr3:uid="{6FEDEB9C-1F8D-4FEE-8F9D-65164DF64093}" name="Besök" dataDxfId="55"/>
    <tableColumn id="7" xr3:uid="{40A4A331-70DE-42BF-BDEE-36D7628EAA26}" name="Filmer" dataDxfId="54"/>
    <tableColumn id="8" xr3:uid="{53052E21-1687-47F6-83FB-77638FC2C26F}" name="Visningar" dataDxfId="53"/>
    <tableColumn id="9" xr3:uid="{656FDB09-3763-4C6B-BED3-497B243B1A4B}" name="Biografer per milj. Invånare" dataDxfId="52">
      <calculatedColumnFormula>C7/(M7/1000000)</calculatedColumnFormula>
    </tableColumn>
    <tableColumn id="10" xr3:uid="{C910E2C4-2355-4E64-B9D8-4F39D098190D}" name="Salonger per milj. Invånare" dataDxfId="51">
      <calculatedColumnFormula>D7/(M7/1000000)</calculatedColumnFormula>
    </tableColumn>
    <tableColumn id="11" xr3:uid="{F27E64AA-0C00-45BF-A5BC-C0B2D024D3C4}" name="Besök per invånare" dataDxfId="50">
      <calculatedColumnFormula>F7/(M7)</calculatedColumnFormula>
    </tableColumn>
    <tableColumn id="12" xr3:uid="{F3BB787F-00FA-4BF8-8CB7-D2309F65760A}" name="Visningar per tusen invånare" dataDxfId="49">
      <calculatedColumnFormula>H7/(M7/1000)</calculatedColumnFormula>
    </tableColumn>
    <tableColumn id="13" xr3:uid="{B0CBF096-2947-414F-BFC2-C4280DC68E14}" name="Befolkning" dataDxfId="48"/>
  </tableColumns>
  <tableStyleInfo name="Kulturanalys tabellformat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0D7A5FA-8657-44EA-8E7F-27DF20F76C62}" name="Tabell5" displayName="Tabell5" ref="A6:M72" totalsRowShown="0" headerRowDxfId="47" dataDxfId="46">
  <tableColumns count="13">
    <tableColumn id="1" xr3:uid="{DFC74709-A0F6-4EC6-984D-7AA6820EA8F3}" name="År" dataDxfId="45"/>
    <tableColumn id="2" xr3:uid="{FB78AB3D-8CBC-4707-BA6A-CE88EEF9EE55}" name="Län" dataDxfId="44"/>
    <tableColumn id="3" xr3:uid="{6119BFF7-CB6A-4282-A180-06C38FF9C8DA}" name="Biografer" dataDxfId="43"/>
    <tableColumn id="4" xr3:uid="{631ABE67-A092-4CC4-B79D-ED4474B90FC3}" name="Salonger " dataDxfId="42"/>
    <tableColumn id="5" xr3:uid="{8B12AC20-BBBE-4F25-AD89-345036518232}" name="Sittplatser" dataDxfId="41"/>
    <tableColumn id="6" xr3:uid="{25B1C2AC-2F79-4DE9-976D-80FF4FDADB5E}" name="Besök" dataDxfId="40"/>
    <tableColumn id="7" xr3:uid="{8FFA45CA-0CBB-4E53-A467-B128DC379906}" name="Filmer" dataDxfId="39"/>
    <tableColumn id="8" xr3:uid="{BF986B13-21D4-4101-A858-19AFE3B39D9D}" name="Visningar" dataDxfId="38"/>
    <tableColumn id="9" xr3:uid="{868A731A-6C45-4E39-A5AB-07A624874304}" name="Biografer per milj. Invånare" dataDxfId="37">
      <calculatedColumnFormula>C7/(M7/1000000)</calculatedColumnFormula>
    </tableColumn>
    <tableColumn id="10" xr3:uid="{360D1E49-6629-44B4-B32D-B42A115108BC}" name="Salonger per milj. Invånare" dataDxfId="36">
      <calculatedColumnFormula>D7/(M7/1000000)</calculatedColumnFormula>
    </tableColumn>
    <tableColumn id="11" xr3:uid="{891BD1EA-0027-4F3B-8408-23BDD6D21DBE}" name="Besök per invånare" dataDxfId="35">
      <calculatedColumnFormula>F7/M7</calculatedColumnFormula>
    </tableColumn>
    <tableColumn id="12" xr3:uid="{947AFD2F-0D8C-4B5B-A0F5-EB52CDF56E17}" name="Visningar per tusen invånare" dataDxfId="34">
      <calculatedColumnFormula>H7/(M7/1000)</calculatedColumnFormula>
    </tableColumn>
    <tableColumn id="13" xr3:uid="{6A2636ED-3783-4369-B352-E5CAC3849D65}" name="Befolkning" dataDxfId="33"/>
  </tableColumns>
  <tableStyleInfo name="Kulturanalys tabellformat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0520913-2B90-45E9-96FA-F60BDC680990}" name="Tabell6" displayName="Tabell6" ref="A6:E45" totalsRowShown="0" headerRowDxfId="32" dataDxfId="31">
  <tableColumns count="5">
    <tableColumn id="1" xr3:uid="{B74D0DD5-0085-4E87-BB16-7D458562E5E3}" name="År" dataDxfId="30"/>
    <tableColumn id="2" xr3:uid="{10788D90-704F-4636-B86E-94F943A33244}" name="Månad" dataDxfId="29"/>
    <tableColumn id="3" xr3:uid="{EF8D522F-EAD5-4F64-9EDE-B02B28D38DA7}" name="Besök" dataDxfId="28"/>
    <tableColumn id="4" xr3:uid="{15A6111D-4BE6-45FE-B25F-FE089ABD4BBF}" name="Filmer" dataDxfId="27"/>
    <tableColumn id="5" xr3:uid="{CEF4FD45-072A-420A-96BA-5B687207AAAF}" name="Visningar" dataDxfId="26"/>
  </tableColumns>
  <tableStyleInfo name="Kulturanalys tabellformat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99A16F3-2DFC-4268-82C5-D66963D555D8}" name="Tabell7" displayName="Tabell7" ref="A6:E39" totalsRowShown="0" headerRowDxfId="25" dataDxfId="24">
  <autoFilter ref="A6:E39" xr:uid="{F99A16F3-2DFC-4268-82C5-D66963D555D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FC17671-D6CF-4F7B-A020-B8B36EA4D476}" name="År" dataDxfId="23"/>
    <tableColumn id="2" xr3:uid="{29ED7523-19BD-4BB3-9408-4BFF705232D7}" name="Visningar" dataDxfId="22"/>
    <tableColumn id="3" xr3:uid="{55EECEEC-672B-46AD-BDC0-890D9FF857AF}" name="Besök" dataDxfId="21"/>
    <tableColumn id="4" xr3:uid="{3A46EB61-0136-421C-8026-6A056638FE11}" name="Filmer" dataDxfId="20"/>
    <tableColumn id="5" xr3:uid="{51ADCEB1-5EB3-4925-A121-AB8825858443}" name="Premiärfilmer" dataDxfId="19"/>
  </tableColumns>
  <tableStyleInfo name="Kulturanalys tabellformat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1FE1248-15C1-40D9-B6D9-371276AF7B34}" name="Tabell8" displayName="Tabell8" ref="A6:E297" totalsRowShown="0" headerRowDxfId="18" dataDxfId="17">
  <autoFilter ref="A6:E297" xr:uid="{A1FE1248-15C1-40D9-B6D9-371276AF7B3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242198C-DAAA-4980-930E-563FB808C944}" name="Kommunkod" dataDxfId="16"/>
    <tableColumn id="2" xr3:uid="{978569AA-6AC3-44C5-B929-930EFB4A34A4}" name="Kommunnamn" dataDxfId="15"/>
    <tableColumn id="3" xr3:uid="{29F70C79-5BD6-4219-AF33-207A531FA021}" name="2023, antal biografer" dataDxfId="14"/>
    <tableColumn id="4" xr3:uid="{923AF64E-12F1-4C9D-81C8-C84DDB5976EA}" name="2024, antal biografer" dataDxfId="13"/>
    <tableColumn id="5" xr3:uid="{44377D98-85DB-43A4-BCB8-2AB3E6349BC8}" name="2025, antal biografer" dataDxfId="12"/>
  </tableColumns>
  <tableStyleInfo name="Kulturanalys tabellformat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D56B21A-4A05-4137-912F-AD0DC664C794}" name="Tabell15" displayName="Tabell15" ref="G6:I13" totalsRowShown="0" headerRowDxfId="11" dataDxfId="9" headerRowBorderDxfId="10" tableBorderDxfId="8">
  <autoFilter ref="G6:I13" xr:uid="{9D56B21A-4A05-4137-912F-AD0DC664C794}">
    <filterColumn colId="0" hiddenButton="1"/>
    <filterColumn colId="1" hiddenButton="1"/>
    <filterColumn colId="2" hiddenButton="1"/>
  </autoFilter>
  <tableColumns count="3">
    <tableColumn id="1" xr3:uid="{0045315B-4FC8-4E2B-BAB3-F142243CBBED}" name="Antal biografer per kommun" dataDxfId="7"/>
    <tableColumn id="2" xr3:uid="{5E152037-355D-4E1A-97D3-DC42E89D566F}" name="Antal kommuner" dataDxfId="6"/>
    <tableColumn id="3" xr3:uid="{68D02366-7CB3-42E1-A353-D81170C7EC6E}" name="Mängd biografer" dataDxfId="5"/>
  </tableColumns>
  <tableStyleInfo name="Kulturanalys tabellformat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5647833-5CEE-468F-9C0D-E29AB729DEA8}" name="Tabell16" displayName="Tabell16" ref="K6:M13" totalsRowShown="0" headerRowDxfId="4" dataDxfId="3">
  <autoFilter ref="K6:M13" xr:uid="{45647833-5CEE-468F-9C0D-E29AB729DEA8}">
    <filterColumn colId="0" hiddenButton="1"/>
    <filterColumn colId="1" hiddenButton="1"/>
    <filterColumn colId="2" hiddenButton="1"/>
  </autoFilter>
  <tableColumns count="3">
    <tableColumn id="1" xr3:uid="{3775ACF7-ABD8-460E-BE3E-321C9EAE3F0F}" name="Antal biografer per kommun" dataDxfId="2"/>
    <tableColumn id="2" xr3:uid="{21685685-0448-4BBC-916D-9319C5900891}" name="Antal kommuner" dataDxfId="1"/>
    <tableColumn id="3" xr3:uid="{056EF42E-565A-4AEF-9460-28CFC734AA91}" name="Mängd biografer" dataDxfId="0"/>
  </tableColumns>
  <tableStyleInfo name="Kulturanalys tabellforma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AAD4B-A14D-4E4B-8CA9-F5B0E644BC93}">
  <dimension ref="A1:D11"/>
  <sheetViews>
    <sheetView showGridLines="0" tabSelected="1" workbookViewId="0"/>
  </sheetViews>
  <sheetFormatPr defaultColWidth="9.19921875" defaultRowHeight="13.5" x14ac:dyDescent="0.35"/>
  <cols>
    <col min="1" max="1" width="11.1328125" style="6" customWidth="1"/>
    <col min="2" max="2" width="75.1328125" style="6" bestFit="1" customWidth="1"/>
    <col min="3" max="3" width="77.53125" style="6" customWidth="1"/>
    <col min="4" max="16384" width="9.19921875" style="6"/>
  </cols>
  <sheetData>
    <row r="1" spans="1:4" ht="86.45" customHeight="1" x14ac:dyDescent="0.55000000000000004">
      <c r="A1" s="4" t="s">
        <v>744</v>
      </c>
      <c r="B1" s="5"/>
      <c r="C1" s="5"/>
    </row>
    <row r="2" spans="1:4" ht="18" customHeight="1" x14ac:dyDescent="0.55000000000000004">
      <c r="A2" s="7" t="s">
        <v>745</v>
      </c>
      <c r="B2" s="8"/>
      <c r="C2" s="8"/>
    </row>
    <row r="3" spans="1:4" ht="14.45" customHeight="1" x14ac:dyDescent="0.35">
      <c r="D3" s="9"/>
    </row>
    <row r="4" spans="1:4" ht="14.45" customHeight="1" x14ac:dyDescent="0.35">
      <c r="A4" s="37">
        <v>1</v>
      </c>
      <c r="B4" s="1" t="s">
        <v>406</v>
      </c>
      <c r="C4" s="1" t="s">
        <v>733</v>
      </c>
      <c r="D4" s="9"/>
    </row>
    <row r="5" spans="1:4" ht="14.45" customHeight="1" x14ac:dyDescent="0.35">
      <c r="A5" s="37">
        <v>2</v>
      </c>
      <c r="B5" s="1" t="s">
        <v>698</v>
      </c>
      <c r="C5" s="1" t="s">
        <v>734</v>
      </c>
      <c r="D5" s="9"/>
    </row>
    <row r="6" spans="1:4" ht="14.45" customHeight="1" x14ac:dyDescent="0.35">
      <c r="A6" s="37">
        <v>3</v>
      </c>
      <c r="B6" s="1" t="s">
        <v>402</v>
      </c>
      <c r="C6" s="1" t="s">
        <v>407</v>
      </c>
      <c r="D6" s="9"/>
    </row>
    <row r="7" spans="1:4" ht="14.45" customHeight="1" x14ac:dyDescent="0.35">
      <c r="A7" s="37">
        <v>4</v>
      </c>
      <c r="B7" s="1" t="s">
        <v>737</v>
      </c>
      <c r="C7" s="1" t="s">
        <v>735</v>
      </c>
      <c r="D7" s="9"/>
    </row>
    <row r="8" spans="1:4" ht="14.45" customHeight="1" x14ac:dyDescent="0.35">
      <c r="A8" s="37">
        <v>5</v>
      </c>
      <c r="B8" s="1" t="s">
        <v>738</v>
      </c>
      <c r="C8" s="1" t="s">
        <v>736</v>
      </c>
      <c r="D8" s="9"/>
    </row>
    <row r="9" spans="1:4" ht="14.45" customHeight="1" x14ac:dyDescent="0.35">
      <c r="A9" s="37">
        <v>6</v>
      </c>
      <c r="B9" s="1" t="s">
        <v>740</v>
      </c>
      <c r="C9" s="1" t="s">
        <v>739</v>
      </c>
      <c r="D9" s="9"/>
    </row>
    <row r="10" spans="1:4" ht="14.45" customHeight="1" x14ac:dyDescent="0.35">
      <c r="A10" s="37">
        <v>7</v>
      </c>
      <c r="B10" s="1" t="s">
        <v>403</v>
      </c>
      <c r="C10" s="1" t="s">
        <v>741</v>
      </c>
      <c r="D10" s="9"/>
    </row>
    <row r="11" spans="1:4" x14ac:dyDescent="0.35">
      <c r="A11" s="37">
        <v>8</v>
      </c>
      <c r="B11" s="1" t="s">
        <v>404</v>
      </c>
      <c r="C11" s="1" t="s">
        <v>405</v>
      </c>
    </row>
  </sheetData>
  <hyperlinks>
    <hyperlink ref="C4" location="'Tabell 1'!A1" display="Table 1. Visits on cinemas 2023, country" xr:uid="{A782F4F4-6775-4C8B-AF0E-F63876AAB7EE}"/>
    <hyperlink ref="C5" location="'Tabell 2'!A1" display="Table2. Cinemavisits 2023, by year and productioncountrycategory" xr:uid="{8F604E4A-C286-422C-AA1E-B5C6C8864A2A}"/>
    <hyperlink ref="C6" location="'Tabell 3'!A1" display="Table 3. Movies by number of visitors" xr:uid="{10EF5BC9-F915-450D-A022-3794DD63C05E}"/>
    <hyperlink ref="C7" location="'Tabell 4'!A1" display="Table 4. Cinemavisits 2023, by municipality grouping (coarse)" xr:uid="{6720E8CE-5080-4F72-991C-78937CA55C62}"/>
    <hyperlink ref="C8" location="'Tabell 5'!A1" display="Table 5. Cinemavisits 2023, per county" xr:uid="{6258B185-B591-4F22-889E-0F3E8C25C50A}"/>
    <hyperlink ref="C9" location="'Tabell 6'!A1" display="Table 6. Cinemavisits 2023, per month" xr:uid="{E48CC935-0932-4D04-BC7E-356C583E3F30}"/>
    <hyperlink ref="C10" location="'Tabell 7'!A1" display="Table 7. Visits and movies by number of screenings per year" xr:uid="{F21EA99C-D766-4609-BF1C-A8610E4D18C8}"/>
    <hyperlink ref="C11" location="'Tabell 8'!A1" display="Table 8. Cinemas per municipality" xr:uid="{21D226D1-0183-4112-85B1-09500D4DFB88}"/>
    <hyperlink ref="B11" location="'Tabell 8'!A1" display="Tabell 8. Biografer per kommun" xr:uid="{576A07F8-3F93-4F7F-8DB6-6CD4F532CCB5}"/>
    <hyperlink ref="B10" location="'Tabell 7'!A1" display="Tabell 7. Besök och filmer efter antal visningar och år" xr:uid="{55F894E5-2B3C-4F8F-BDA3-4FF469B2734A}"/>
    <hyperlink ref="B9" location="'Tabell 6'!A1" display="Tabell 6. Biografbesök 2023, månadsvis" xr:uid="{ADA32030-6196-4E79-B4D1-14422F3B4443}"/>
    <hyperlink ref="B8" location="'Tabell 5'!A1" display="Tabell 5. Biografbesök 2023, län" xr:uid="{3A842932-AEC6-408D-B69C-E1A53CAE1D1E}"/>
    <hyperlink ref="B7" location="'Tabell 4'!A1" display="Tabell 4. Biografbesök 2023, Skr kommungruppsindelning (grov) " xr:uid="{BE2F4343-C1D7-43AE-8A2E-3EE8E68D19DE}"/>
    <hyperlink ref="B6" location="'Tabell 3'!A1" display="Tabell 3. Filmer efter antal besökare" xr:uid="{6F68E3EC-FD8A-4FF7-B6E5-D521C0E44F21}"/>
    <hyperlink ref="B5" location="'Tabell 2'!A1" display="Tabell 2. Biografbesök 2023, Rike, Premiärårtal och produktionslandsgruppering" xr:uid="{4755D61C-F39F-4D89-A540-E0706CC3BB23}"/>
    <hyperlink ref="B4" location="'Tabell 1'!A1" display="Tabell 1. Biografbesök 2023, Rike" xr:uid="{6DDE297F-294D-450B-8C15-9B68595F456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445FC-78CA-4681-A0AD-EDC6E846FBA0}">
  <dimension ref="A1:U56"/>
  <sheetViews>
    <sheetView showGridLines="0" zoomScaleNormal="100" workbookViewId="0"/>
  </sheetViews>
  <sheetFormatPr defaultColWidth="9.19921875" defaultRowHeight="14.45" customHeight="1" x14ac:dyDescent="0.3"/>
  <cols>
    <col min="1" max="1" width="7.796875" style="3" customWidth="1"/>
    <col min="2" max="2" width="18.796875" style="3" bestFit="1" customWidth="1"/>
    <col min="3" max="3" width="23.46484375" style="3" bestFit="1" customWidth="1"/>
    <col min="4" max="21" width="11.86328125" style="3" customWidth="1"/>
    <col min="22" max="16384" width="9.19921875" style="3"/>
  </cols>
  <sheetData>
    <row r="1" spans="1:21" s="16" customFormat="1" ht="14.45" customHeight="1" x14ac:dyDescent="0.45">
      <c r="A1" s="28" t="s">
        <v>406</v>
      </c>
      <c r="E1" s="29"/>
      <c r="F1" s="29"/>
      <c r="G1" s="29"/>
      <c r="H1" s="29"/>
      <c r="I1" s="29"/>
      <c r="J1" s="29"/>
      <c r="K1" s="29"/>
      <c r="M1" s="29"/>
      <c r="N1" s="29"/>
      <c r="O1" s="29"/>
      <c r="P1" s="29"/>
      <c r="Q1" s="29"/>
      <c r="R1" s="29"/>
    </row>
    <row r="2" spans="1:21" s="16" customFormat="1" ht="14.45" customHeight="1" x14ac:dyDescent="0.45">
      <c r="A2" s="30" t="s">
        <v>733</v>
      </c>
      <c r="E2" s="29"/>
      <c r="F2" s="29"/>
      <c r="G2" s="29"/>
      <c r="H2" s="29"/>
      <c r="I2" s="29"/>
      <c r="J2" s="29"/>
      <c r="K2" s="29"/>
      <c r="M2" s="29"/>
      <c r="N2" s="29"/>
      <c r="O2" s="29"/>
      <c r="P2" s="29"/>
      <c r="Q2" s="29"/>
      <c r="R2" s="29"/>
    </row>
    <row r="3" spans="1:21" s="16" customFormat="1" ht="14.45" customHeight="1" x14ac:dyDescent="0.45">
      <c r="A3" s="81" t="s">
        <v>71</v>
      </c>
      <c r="F3" s="29"/>
      <c r="G3" s="31"/>
      <c r="H3" s="32"/>
      <c r="I3" s="33"/>
      <c r="N3" s="29"/>
      <c r="O3" s="29"/>
    </row>
    <row r="4" spans="1:21" s="16" customFormat="1" ht="14.45" customHeight="1" x14ac:dyDescent="0.45">
      <c r="E4" s="29"/>
      <c r="F4" s="29"/>
      <c r="G4" s="29"/>
      <c r="H4" s="31"/>
      <c r="I4" s="29"/>
      <c r="J4" s="29"/>
      <c r="K4" s="29"/>
      <c r="M4" s="31"/>
      <c r="N4" s="29"/>
      <c r="O4" s="29"/>
      <c r="P4" s="29"/>
      <c r="Q4" s="29"/>
      <c r="R4" s="29"/>
    </row>
    <row r="5" spans="1:21" s="16" customFormat="1" ht="14.45" customHeight="1" x14ac:dyDescent="0.45"/>
    <row r="6" spans="1:21" s="11" customFormat="1" ht="52.8" customHeight="1" x14ac:dyDescent="0.3">
      <c r="A6" s="41" t="s">
        <v>43</v>
      </c>
      <c r="B6" s="41" t="s">
        <v>387</v>
      </c>
      <c r="C6" s="41" t="s">
        <v>389</v>
      </c>
      <c r="D6" s="41" t="s">
        <v>48</v>
      </c>
      <c r="E6" s="41" t="s">
        <v>727</v>
      </c>
      <c r="F6" s="41" t="s">
        <v>726</v>
      </c>
      <c r="G6" s="41" t="s">
        <v>74</v>
      </c>
      <c r="H6" s="41" t="s">
        <v>728</v>
      </c>
      <c r="I6" s="41" t="s">
        <v>742</v>
      </c>
      <c r="J6" s="41" t="s">
        <v>399</v>
      </c>
      <c r="K6" s="41" t="s">
        <v>400</v>
      </c>
      <c r="L6" s="41" t="s">
        <v>41</v>
      </c>
      <c r="M6" s="41" t="s">
        <v>729</v>
      </c>
      <c r="N6" s="41" t="s">
        <v>730</v>
      </c>
      <c r="O6" s="41" t="s">
        <v>731</v>
      </c>
      <c r="P6" s="41" t="s">
        <v>747</v>
      </c>
      <c r="Q6" s="41" t="s">
        <v>44</v>
      </c>
      <c r="R6" s="41" t="s">
        <v>66</v>
      </c>
      <c r="S6" s="41" t="s">
        <v>398</v>
      </c>
      <c r="T6" s="41" t="s">
        <v>397</v>
      </c>
      <c r="U6" s="41" t="s">
        <v>732</v>
      </c>
    </row>
    <row r="7" spans="1:21" ht="14.45" customHeight="1" x14ac:dyDescent="0.3">
      <c r="A7" s="70">
        <v>2025</v>
      </c>
      <c r="B7" s="70" t="s">
        <v>385</v>
      </c>
      <c r="C7" s="70" t="s">
        <v>384</v>
      </c>
      <c r="D7" s="71">
        <v>9755621</v>
      </c>
      <c r="E7" s="71">
        <v>8279954</v>
      </c>
      <c r="F7" s="71">
        <v>1198319</v>
      </c>
      <c r="G7" s="71">
        <v>277348</v>
      </c>
      <c r="H7" s="71">
        <v>1145037</v>
      </c>
      <c r="I7" s="71">
        <v>8610584</v>
      </c>
      <c r="J7" s="71">
        <v>2037</v>
      </c>
      <c r="K7" s="71">
        <v>489</v>
      </c>
      <c r="L7" s="71">
        <v>554846</v>
      </c>
      <c r="M7" s="71">
        <v>478041</v>
      </c>
      <c r="N7" s="71">
        <v>76805</v>
      </c>
      <c r="O7" s="71">
        <v>68111</v>
      </c>
      <c r="P7" s="71">
        <v>486735</v>
      </c>
      <c r="Q7" s="72">
        <f>D7/D7</f>
        <v>1</v>
      </c>
      <c r="R7" s="72">
        <f>L7/L7</f>
        <v>1</v>
      </c>
      <c r="S7" s="73">
        <f t="shared" ref="S7:T9" si="0">D7/L7</f>
        <v>17.582574263849789</v>
      </c>
      <c r="T7" s="73">
        <f t="shared" si="0"/>
        <v>17.320593840277297</v>
      </c>
      <c r="U7" s="73">
        <f>H7/O7</f>
        <v>16.811337375754285</v>
      </c>
    </row>
    <row r="8" spans="1:21" ht="14.45" customHeight="1" x14ac:dyDescent="0.3">
      <c r="A8" s="70">
        <v>2024</v>
      </c>
      <c r="B8" s="70" t="s">
        <v>385</v>
      </c>
      <c r="C8" s="70" t="s">
        <v>384</v>
      </c>
      <c r="D8" s="71">
        <v>10325840</v>
      </c>
      <c r="E8" s="71">
        <v>8910864</v>
      </c>
      <c r="F8" s="71">
        <v>1222931</v>
      </c>
      <c r="G8" s="71">
        <v>192045</v>
      </c>
      <c r="H8" s="71">
        <v>2303769</v>
      </c>
      <c r="I8" s="71">
        <v>8022071</v>
      </c>
      <c r="J8" s="71">
        <v>1859</v>
      </c>
      <c r="K8" s="71">
        <v>483</v>
      </c>
      <c r="L8" s="71">
        <v>573396</v>
      </c>
      <c r="M8" s="71">
        <v>493021</v>
      </c>
      <c r="N8" s="71">
        <v>80375</v>
      </c>
      <c r="O8" s="71">
        <v>125257</v>
      </c>
      <c r="P8" s="71">
        <v>448139</v>
      </c>
      <c r="Q8" s="72">
        <f>D8/D8</f>
        <v>1</v>
      </c>
      <c r="R8" s="72">
        <f>L8/L8</f>
        <v>1</v>
      </c>
      <c r="S8" s="73">
        <f t="shared" si="0"/>
        <v>18.008217706436739</v>
      </c>
      <c r="T8" s="73">
        <f t="shared" si="0"/>
        <v>18.074004961249116</v>
      </c>
      <c r="U8" s="73">
        <f>H8/O8</f>
        <v>18.392337354399356</v>
      </c>
    </row>
    <row r="9" spans="1:21" ht="14.45" customHeight="1" x14ac:dyDescent="0.3">
      <c r="A9" s="74">
        <v>2023</v>
      </c>
      <c r="B9" s="74" t="s">
        <v>385</v>
      </c>
      <c r="C9" s="74" t="s">
        <v>384</v>
      </c>
      <c r="D9" s="75">
        <v>11225530</v>
      </c>
      <c r="E9" s="75">
        <v>9383525</v>
      </c>
      <c r="F9" s="75">
        <v>1585774</v>
      </c>
      <c r="G9" s="75">
        <v>256231</v>
      </c>
      <c r="H9" s="75">
        <v>1928695</v>
      </c>
      <c r="I9" s="75">
        <v>9296835</v>
      </c>
      <c r="J9" s="75">
        <v>1852</v>
      </c>
      <c r="K9" s="75">
        <v>517</v>
      </c>
      <c r="L9" s="75">
        <v>597623</v>
      </c>
      <c r="M9" s="75">
        <v>510367</v>
      </c>
      <c r="N9" s="75">
        <v>87256</v>
      </c>
      <c r="O9" s="75">
        <v>106441</v>
      </c>
      <c r="P9" s="75">
        <v>491182</v>
      </c>
      <c r="Q9" s="76">
        <f>D9/D9</f>
        <v>1</v>
      </c>
      <c r="R9" s="76">
        <f>L9/L9</f>
        <v>1</v>
      </c>
      <c r="S9" s="77">
        <f t="shared" si="0"/>
        <v>18.783631152080826</v>
      </c>
      <c r="T9" s="77">
        <f t="shared" si="0"/>
        <v>18.385838034198919</v>
      </c>
      <c r="U9" s="77">
        <f>H9/O9</f>
        <v>18.119850433573529</v>
      </c>
    </row>
    <row r="10" spans="1:21" ht="14.45" customHeight="1" x14ac:dyDescent="0.3">
      <c r="A10" s="42">
        <v>2025</v>
      </c>
      <c r="B10" s="45" t="s">
        <v>68</v>
      </c>
      <c r="C10" s="43" t="s">
        <v>63</v>
      </c>
      <c r="D10" s="44">
        <v>1145037</v>
      </c>
      <c r="E10" s="44">
        <v>855524</v>
      </c>
      <c r="F10" s="44">
        <v>229049</v>
      </c>
      <c r="G10" s="44">
        <v>60464</v>
      </c>
      <c r="H10" s="44">
        <v>1145037</v>
      </c>
      <c r="I10" s="44">
        <v>0</v>
      </c>
      <c r="J10" s="44">
        <v>411</v>
      </c>
      <c r="K10" s="44">
        <v>81</v>
      </c>
      <c r="L10" s="44">
        <v>68111</v>
      </c>
      <c r="M10" s="44">
        <v>47210</v>
      </c>
      <c r="N10" s="44">
        <v>20901</v>
      </c>
      <c r="O10" s="44">
        <v>68111</v>
      </c>
      <c r="P10" s="44">
        <v>0</v>
      </c>
      <c r="Q10" s="39">
        <f>D10/D$7</f>
        <v>0.11737202583003173</v>
      </c>
      <c r="R10" s="39">
        <f>L10/L$7</f>
        <v>0.1227565847099916</v>
      </c>
      <c r="S10" s="44">
        <f t="shared" ref="S10:T15" si="1">D10/L10</f>
        <v>16.811337375754285</v>
      </c>
      <c r="T10" s="44">
        <f t="shared" si="1"/>
        <v>18.121669137894514</v>
      </c>
      <c r="U10" s="44">
        <f>IF(H10,H10/O10,"-")</f>
        <v>16.811337375754285</v>
      </c>
    </row>
    <row r="11" spans="1:21" ht="14.45" customHeight="1" x14ac:dyDescent="0.3">
      <c r="A11" s="42">
        <v>2025</v>
      </c>
      <c r="B11" s="45" t="s">
        <v>68</v>
      </c>
      <c r="C11" s="43" t="s">
        <v>702</v>
      </c>
      <c r="D11" s="44">
        <v>1841046</v>
      </c>
      <c r="E11" s="44">
        <v>1565970</v>
      </c>
      <c r="F11" s="44">
        <v>213560</v>
      </c>
      <c r="G11" s="44">
        <v>61516</v>
      </c>
      <c r="H11" s="44">
        <v>0</v>
      </c>
      <c r="I11" s="44">
        <v>1841046</v>
      </c>
      <c r="J11" s="44">
        <v>712</v>
      </c>
      <c r="K11" s="44">
        <v>181</v>
      </c>
      <c r="L11" s="44">
        <v>128430</v>
      </c>
      <c r="M11" s="44">
        <v>112530</v>
      </c>
      <c r="N11" s="44">
        <v>15900</v>
      </c>
      <c r="O11" s="44">
        <v>0</v>
      </c>
      <c r="P11" s="44">
        <v>128430</v>
      </c>
      <c r="Q11" s="39">
        <f t="shared" ref="Q11:Q15" si="2">D11/D$7</f>
        <v>0.1887164333259769</v>
      </c>
      <c r="R11" s="39">
        <f t="shared" ref="R11:R15" si="3">L11/L$7</f>
        <v>0.23146963301528711</v>
      </c>
      <c r="S11" s="44">
        <f t="shared" si="1"/>
        <v>14.335015183368371</v>
      </c>
      <c r="T11" s="44">
        <f t="shared" si="1"/>
        <v>13.916022394028259</v>
      </c>
      <c r="U11" s="44" t="str">
        <f>IF(H11,H11/O11,"-")</f>
        <v>-</v>
      </c>
    </row>
    <row r="12" spans="1:21" ht="14.45" customHeight="1" x14ac:dyDescent="0.3">
      <c r="A12" s="42">
        <v>2025</v>
      </c>
      <c r="B12" s="45" t="s">
        <v>68</v>
      </c>
      <c r="C12" s="43" t="s">
        <v>70</v>
      </c>
      <c r="D12" s="44">
        <v>6356300</v>
      </c>
      <c r="E12" s="44">
        <v>5493072</v>
      </c>
      <c r="F12" s="44">
        <v>747628</v>
      </c>
      <c r="G12" s="44">
        <v>115600</v>
      </c>
      <c r="H12" s="44">
        <v>0</v>
      </c>
      <c r="I12" s="44">
        <v>6356300</v>
      </c>
      <c r="J12" s="44">
        <v>571</v>
      </c>
      <c r="K12" s="44">
        <v>117</v>
      </c>
      <c r="L12" s="44">
        <v>331830</v>
      </c>
      <c r="M12" s="44">
        <v>293873</v>
      </c>
      <c r="N12" s="44">
        <v>37957</v>
      </c>
      <c r="O12" s="44">
        <v>0</v>
      </c>
      <c r="P12" s="44">
        <v>331830</v>
      </c>
      <c r="Q12" s="39">
        <f t="shared" si="2"/>
        <v>0.65155257671449107</v>
      </c>
      <c r="R12" s="39">
        <f t="shared" si="3"/>
        <v>0.5980578394725744</v>
      </c>
      <c r="S12" s="44">
        <f t="shared" si="1"/>
        <v>19.155290359521441</v>
      </c>
      <c r="T12" s="44">
        <f t="shared" si="1"/>
        <v>18.691992799610716</v>
      </c>
      <c r="U12" s="44" t="str">
        <f>IF(H12,H12/O12,"-")</f>
        <v>-</v>
      </c>
    </row>
    <row r="13" spans="1:21" ht="14.45" customHeight="1" x14ac:dyDescent="0.3">
      <c r="A13" s="42">
        <v>2025</v>
      </c>
      <c r="B13" s="45" t="s">
        <v>68</v>
      </c>
      <c r="C13" s="43" t="s">
        <v>64</v>
      </c>
      <c r="D13" s="44">
        <v>411994</v>
      </c>
      <c r="E13" s="44">
        <v>365290</v>
      </c>
      <c r="F13" s="44">
        <v>7864</v>
      </c>
      <c r="G13" s="44">
        <v>38840</v>
      </c>
      <c r="H13" s="44">
        <v>0</v>
      </c>
      <c r="I13" s="44">
        <v>411994</v>
      </c>
      <c r="J13" s="44">
        <v>309</v>
      </c>
      <c r="K13" s="44">
        <v>105</v>
      </c>
      <c r="L13" s="44">
        <v>26424</v>
      </c>
      <c r="M13" s="44">
        <v>24418</v>
      </c>
      <c r="N13" s="44">
        <v>2006</v>
      </c>
      <c r="O13" s="44">
        <v>0</v>
      </c>
      <c r="P13" s="44">
        <v>26424</v>
      </c>
      <c r="Q13" s="39">
        <f t="shared" si="2"/>
        <v>4.223144790065133E-2</v>
      </c>
      <c r="R13" s="39">
        <f t="shared" si="3"/>
        <v>4.7624025405247579E-2</v>
      </c>
      <c r="S13" s="44">
        <f t="shared" si="1"/>
        <v>15.591659097789888</v>
      </c>
      <c r="T13" s="44">
        <f t="shared" si="1"/>
        <v>14.95986567286428</v>
      </c>
      <c r="U13" s="44" t="str">
        <f>IF(H13,H13/O13,"-")</f>
        <v>-</v>
      </c>
    </row>
    <row r="14" spans="1:21" ht="14.45" customHeight="1" x14ac:dyDescent="0.3">
      <c r="A14" s="42">
        <v>2025</v>
      </c>
      <c r="B14" s="43" t="s">
        <v>68</v>
      </c>
      <c r="C14" s="43" t="s">
        <v>65</v>
      </c>
      <c r="D14" s="44">
        <v>1244</v>
      </c>
      <c r="E14" s="44">
        <v>98</v>
      </c>
      <c r="F14" s="44">
        <v>218</v>
      </c>
      <c r="G14" s="44">
        <v>928</v>
      </c>
      <c r="H14" s="44">
        <v>0</v>
      </c>
      <c r="I14" s="44">
        <v>1244</v>
      </c>
      <c r="J14" s="44">
        <v>34</v>
      </c>
      <c r="K14" s="44">
        <v>5</v>
      </c>
      <c r="L14" s="44">
        <v>51</v>
      </c>
      <c r="M14" s="44">
        <v>10</v>
      </c>
      <c r="N14" s="44">
        <v>41</v>
      </c>
      <c r="O14" s="44">
        <v>0</v>
      </c>
      <c r="P14" s="44">
        <v>51</v>
      </c>
      <c r="Q14" s="39">
        <f t="shared" si="2"/>
        <v>1.2751622884898871E-4</v>
      </c>
      <c r="R14" s="39">
        <f t="shared" si="3"/>
        <v>9.1917396899319814E-5</v>
      </c>
      <c r="S14" s="44">
        <f t="shared" si="1"/>
        <v>24.392156862745097</v>
      </c>
      <c r="T14" s="44">
        <f t="shared" si="1"/>
        <v>9.8000000000000007</v>
      </c>
      <c r="U14" s="44" t="str">
        <f>IF(H14,H14/O14,"-")</f>
        <v>-</v>
      </c>
    </row>
    <row r="15" spans="1:21" ht="14.45" customHeight="1" x14ac:dyDescent="0.3">
      <c r="A15" s="46">
        <v>2025</v>
      </c>
      <c r="B15" s="46" t="s">
        <v>36</v>
      </c>
      <c r="C15" s="46" t="s">
        <v>36</v>
      </c>
      <c r="D15" s="47">
        <f>SUM(D10:D14)</f>
        <v>9755621</v>
      </c>
      <c r="E15" s="47">
        <f t="shared" ref="E15:P15" si="4">SUM(E10:E14)</f>
        <v>8279954</v>
      </c>
      <c r="F15" s="47">
        <f t="shared" si="4"/>
        <v>1198319</v>
      </c>
      <c r="G15" s="47">
        <f t="shared" si="4"/>
        <v>277348</v>
      </c>
      <c r="H15" s="47">
        <f t="shared" si="4"/>
        <v>1145037</v>
      </c>
      <c r="I15" s="47">
        <f t="shared" si="4"/>
        <v>8610584</v>
      </c>
      <c r="J15" s="47">
        <f t="shared" si="4"/>
        <v>2037</v>
      </c>
      <c r="K15" s="47">
        <f t="shared" si="4"/>
        <v>489</v>
      </c>
      <c r="L15" s="47">
        <f t="shared" si="4"/>
        <v>554846</v>
      </c>
      <c r="M15" s="47">
        <f t="shared" si="4"/>
        <v>478041</v>
      </c>
      <c r="N15" s="47">
        <f t="shared" si="4"/>
        <v>76805</v>
      </c>
      <c r="O15" s="47">
        <f t="shared" si="4"/>
        <v>68111</v>
      </c>
      <c r="P15" s="47">
        <f t="shared" si="4"/>
        <v>486735</v>
      </c>
      <c r="Q15" s="48">
        <f t="shared" si="2"/>
        <v>1</v>
      </c>
      <c r="R15" s="48">
        <f t="shared" si="3"/>
        <v>1</v>
      </c>
      <c r="S15" s="47">
        <f t="shared" si="1"/>
        <v>17.582574263849789</v>
      </c>
      <c r="T15" s="47">
        <f t="shared" si="1"/>
        <v>17.320593840277297</v>
      </c>
      <c r="U15" s="47">
        <f>H15/O15</f>
        <v>16.811337375754285</v>
      </c>
    </row>
    <row r="16" spans="1:21" ht="14.45" customHeight="1" x14ac:dyDescent="0.3">
      <c r="A16" s="42">
        <v>2024</v>
      </c>
      <c r="B16" s="45" t="s">
        <v>68</v>
      </c>
      <c r="C16" s="43" t="s">
        <v>63</v>
      </c>
      <c r="D16" s="44">
        <v>2303769</v>
      </c>
      <c r="E16" s="44">
        <v>1650990</v>
      </c>
      <c r="F16" s="44">
        <v>626871</v>
      </c>
      <c r="G16" s="44">
        <v>25908</v>
      </c>
      <c r="H16" s="44">
        <v>2303769</v>
      </c>
      <c r="I16" s="44">
        <v>0</v>
      </c>
      <c r="J16" s="44">
        <v>358</v>
      </c>
      <c r="K16" s="44">
        <v>76</v>
      </c>
      <c r="L16" s="44">
        <v>125257</v>
      </c>
      <c r="M16" s="44">
        <v>85366</v>
      </c>
      <c r="N16" s="44">
        <v>39891</v>
      </c>
      <c r="O16" s="44">
        <v>125257</v>
      </c>
      <c r="P16" s="44">
        <v>0</v>
      </c>
      <c r="Q16" s="39">
        <f t="shared" ref="Q16:R20" si="5">D16/D$8</f>
        <v>0.22310717578424613</v>
      </c>
      <c r="R16" s="39">
        <f t="shared" si="5"/>
        <v>0.18527832991278961</v>
      </c>
      <c r="S16" s="44">
        <f t="shared" ref="S16:S51" si="6">D16/L16</f>
        <v>18.392337354399356</v>
      </c>
      <c r="T16" s="44">
        <f t="shared" ref="T16:T51" si="7">E16/M16</f>
        <v>19.340135416910712</v>
      </c>
      <c r="U16" s="44">
        <f>IF(H16,H16/O16,"-")</f>
        <v>18.392337354399356</v>
      </c>
    </row>
    <row r="17" spans="1:21" ht="14.45" customHeight="1" x14ac:dyDescent="0.3">
      <c r="A17" s="42">
        <v>2024</v>
      </c>
      <c r="B17" s="45" t="s">
        <v>68</v>
      </c>
      <c r="C17" s="43" t="s">
        <v>702</v>
      </c>
      <c r="D17" s="44">
        <v>1087315</v>
      </c>
      <c r="E17" s="44">
        <v>998787</v>
      </c>
      <c r="F17" s="44">
        <v>42896</v>
      </c>
      <c r="G17" s="44">
        <v>45632</v>
      </c>
      <c r="H17" s="44">
        <v>0</v>
      </c>
      <c r="I17" s="44">
        <v>1087315</v>
      </c>
      <c r="J17" s="44">
        <v>659</v>
      </c>
      <c r="K17" s="44">
        <v>199</v>
      </c>
      <c r="L17" s="44">
        <v>88886</v>
      </c>
      <c r="M17" s="44">
        <v>83878</v>
      </c>
      <c r="N17" s="44">
        <v>5008</v>
      </c>
      <c r="O17" s="44">
        <v>0</v>
      </c>
      <c r="P17" s="44">
        <v>88886</v>
      </c>
      <c r="Q17" s="39">
        <f t="shared" si="5"/>
        <v>0.10530039202621772</v>
      </c>
      <c r="R17" s="39">
        <f t="shared" si="5"/>
        <v>0.11208643740943638</v>
      </c>
      <c r="S17" s="44">
        <f t="shared" si="6"/>
        <v>12.232691312467654</v>
      </c>
      <c r="T17" s="44">
        <f t="shared" si="7"/>
        <v>11.907615822980997</v>
      </c>
      <c r="U17" s="44" t="str">
        <f>IF(H17,H17/O17,"-")</f>
        <v>-</v>
      </c>
    </row>
    <row r="18" spans="1:21" ht="14.45" customHeight="1" x14ac:dyDescent="0.3">
      <c r="A18" s="42">
        <v>2024</v>
      </c>
      <c r="B18" s="45" t="s">
        <v>68</v>
      </c>
      <c r="C18" s="43" t="s">
        <v>70</v>
      </c>
      <c r="D18" s="44">
        <v>6369859</v>
      </c>
      <c r="E18" s="44">
        <v>5767118</v>
      </c>
      <c r="F18" s="44">
        <v>497696</v>
      </c>
      <c r="G18" s="44">
        <v>105045</v>
      </c>
      <c r="H18" s="44">
        <v>0</v>
      </c>
      <c r="I18" s="44">
        <v>6369859</v>
      </c>
      <c r="J18" s="44">
        <v>557</v>
      </c>
      <c r="K18" s="44">
        <v>113</v>
      </c>
      <c r="L18" s="44">
        <v>320182</v>
      </c>
      <c r="M18" s="44">
        <v>289754</v>
      </c>
      <c r="N18" s="44">
        <v>30428</v>
      </c>
      <c r="O18" s="44">
        <v>0</v>
      </c>
      <c r="P18" s="44">
        <v>320182</v>
      </c>
      <c r="Q18" s="39">
        <f t="shared" si="5"/>
        <v>0.61688530908865524</v>
      </c>
      <c r="R18" s="39">
        <f t="shared" si="5"/>
        <v>0.64720076526810422</v>
      </c>
      <c r="S18" s="44">
        <f t="shared" si="6"/>
        <v>19.894494381320623</v>
      </c>
      <c r="T18" s="44">
        <f t="shared" si="7"/>
        <v>19.90349744956066</v>
      </c>
      <c r="U18" s="44" t="str">
        <f>IF(H18,H18/O18,"-")</f>
        <v>-</v>
      </c>
    </row>
    <row r="19" spans="1:21" ht="14.45" customHeight="1" x14ac:dyDescent="0.3">
      <c r="A19" s="42">
        <v>2024</v>
      </c>
      <c r="B19" s="45" t="s">
        <v>68</v>
      </c>
      <c r="C19" s="43" t="s">
        <v>64</v>
      </c>
      <c r="D19" s="44">
        <v>563825</v>
      </c>
      <c r="E19" s="44">
        <v>493854</v>
      </c>
      <c r="F19" s="44">
        <v>55266</v>
      </c>
      <c r="G19" s="44">
        <v>14705</v>
      </c>
      <c r="H19" s="44">
        <v>0</v>
      </c>
      <c r="I19" s="44">
        <v>563825</v>
      </c>
      <c r="J19" s="44">
        <v>246</v>
      </c>
      <c r="K19" s="44">
        <v>88</v>
      </c>
      <c r="L19" s="44">
        <v>38992</v>
      </c>
      <c r="M19" s="44">
        <v>33993</v>
      </c>
      <c r="N19" s="44">
        <v>4999</v>
      </c>
      <c r="O19" s="44">
        <v>0</v>
      </c>
      <c r="P19" s="44">
        <v>38992</v>
      </c>
      <c r="Q19" s="39">
        <f t="shared" si="5"/>
        <v>5.4603305881168018E-2</v>
      </c>
      <c r="R19" s="39">
        <f t="shared" si="5"/>
        <v>5.5421561814881254E-2</v>
      </c>
      <c r="S19" s="44">
        <f t="shared" si="6"/>
        <v>14.460017439474765</v>
      </c>
      <c r="T19" s="44">
        <f t="shared" si="7"/>
        <v>14.528108728267584</v>
      </c>
      <c r="U19" s="44" t="str">
        <f>IF(H19,H19/O19,"-")</f>
        <v>-</v>
      </c>
    </row>
    <row r="20" spans="1:21" ht="14.45" customHeight="1" x14ac:dyDescent="0.3">
      <c r="A20" s="42">
        <v>2024</v>
      </c>
      <c r="B20" s="43" t="s">
        <v>68</v>
      </c>
      <c r="C20" s="43" t="s">
        <v>65</v>
      </c>
      <c r="D20" s="44">
        <v>1072</v>
      </c>
      <c r="E20" s="44">
        <v>115</v>
      </c>
      <c r="F20" s="44">
        <v>202</v>
      </c>
      <c r="G20" s="44">
        <v>755</v>
      </c>
      <c r="H20" s="44">
        <v>0</v>
      </c>
      <c r="I20" s="44">
        <v>1072</v>
      </c>
      <c r="J20" s="44">
        <v>39</v>
      </c>
      <c r="K20" s="44">
        <v>7</v>
      </c>
      <c r="L20" s="44">
        <v>79</v>
      </c>
      <c r="M20" s="44">
        <v>30</v>
      </c>
      <c r="N20" s="44">
        <v>49</v>
      </c>
      <c r="O20" s="44">
        <v>0</v>
      </c>
      <c r="P20" s="44">
        <v>79</v>
      </c>
      <c r="Q20" s="39">
        <f t="shared" si="5"/>
        <v>1.0381721971287566E-4</v>
      </c>
      <c r="R20" s="39">
        <f t="shared" si="5"/>
        <v>1.2905594788563712E-5</v>
      </c>
      <c r="S20" s="44">
        <f t="shared" si="6"/>
        <v>13.569620253164556</v>
      </c>
      <c r="T20" s="44">
        <f t="shared" si="7"/>
        <v>3.8333333333333335</v>
      </c>
      <c r="U20" s="44" t="str">
        <f>IF(H20,H20/O20,"-")</f>
        <v>-</v>
      </c>
    </row>
    <row r="21" spans="1:21" ht="14.45" customHeight="1" x14ac:dyDescent="0.3">
      <c r="A21" s="46">
        <v>2024</v>
      </c>
      <c r="B21" s="46" t="s">
        <v>36</v>
      </c>
      <c r="C21" s="46" t="s">
        <v>36</v>
      </c>
      <c r="D21" s="47">
        <f>SUM(D16:D20)</f>
        <v>10325840</v>
      </c>
      <c r="E21" s="47">
        <f t="shared" ref="E21:P21" si="8">SUM(E16:E20)</f>
        <v>8910864</v>
      </c>
      <c r="F21" s="47">
        <f t="shared" si="8"/>
        <v>1222931</v>
      </c>
      <c r="G21" s="47">
        <f t="shared" si="8"/>
        <v>192045</v>
      </c>
      <c r="H21" s="47">
        <f t="shared" si="8"/>
        <v>2303769</v>
      </c>
      <c r="I21" s="47">
        <f t="shared" si="8"/>
        <v>8022071</v>
      </c>
      <c r="J21" s="47">
        <f t="shared" si="8"/>
        <v>1859</v>
      </c>
      <c r="K21" s="47">
        <f t="shared" si="8"/>
        <v>483</v>
      </c>
      <c r="L21" s="47">
        <f t="shared" si="8"/>
        <v>573396</v>
      </c>
      <c r="M21" s="47">
        <f t="shared" si="8"/>
        <v>493021</v>
      </c>
      <c r="N21" s="47">
        <f t="shared" si="8"/>
        <v>80375</v>
      </c>
      <c r="O21" s="47">
        <f t="shared" si="8"/>
        <v>125257</v>
      </c>
      <c r="P21" s="47">
        <f t="shared" si="8"/>
        <v>448139</v>
      </c>
      <c r="Q21" s="48">
        <f>D21/D21</f>
        <v>1</v>
      </c>
      <c r="R21" s="48">
        <f>L21/L21</f>
        <v>1</v>
      </c>
      <c r="S21" s="47">
        <f t="shared" si="6"/>
        <v>18.008217706436739</v>
      </c>
      <c r="T21" s="47">
        <f t="shared" si="7"/>
        <v>18.074004961249116</v>
      </c>
      <c r="U21" s="47">
        <f>H21/O21</f>
        <v>18.392337354399356</v>
      </c>
    </row>
    <row r="22" spans="1:21" ht="14.45" customHeight="1" x14ac:dyDescent="0.3">
      <c r="A22" s="42">
        <v>2023</v>
      </c>
      <c r="B22" s="45" t="s">
        <v>68</v>
      </c>
      <c r="C22" s="43" t="s">
        <v>63</v>
      </c>
      <c r="D22" s="44">
        <v>1928695</v>
      </c>
      <c r="E22" s="44">
        <v>1316470</v>
      </c>
      <c r="F22" s="44">
        <v>529764</v>
      </c>
      <c r="G22" s="44">
        <v>82461</v>
      </c>
      <c r="H22" s="44">
        <v>1928695</v>
      </c>
      <c r="I22" s="44">
        <v>0</v>
      </c>
      <c r="J22" s="44">
        <v>409</v>
      </c>
      <c r="K22" s="44">
        <v>124</v>
      </c>
      <c r="L22" s="44">
        <v>106441</v>
      </c>
      <c r="M22" s="44">
        <v>69819</v>
      </c>
      <c r="N22" s="44">
        <v>36622</v>
      </c>
      <c r="O22" s="44">
        <v>106441</v>
      </c>
      <c r="P22" s="44">
        <v>0</v>
      </c>
      <c r="Q22" s="39">
        <f>D22/D$9</f>
        <v>0.17181326850491691</v>
      </c>
      <c r="R22" s="39">
        <f>L22/L$9</f>
        <v>0.17810726829456028</v>
      </c>
      <c r="S22" s="44">
        <f t="shared" si="6"/>
        <v>18.119850433573529</v>
      </c>
      <c r="T22" s="44">
        <f t="shared" si="7"/>
        <v>18.855469141637663</v>
      </c>
      <c r="U22" s="44">
        <f>IF(H22,H22/O22,"-")</f>
        <v>18.119850433573529</v>
      </c>
    </row>
    <row r="23" spans="1:21" ht="14.45" customHeight="1" x14ac:dyDescent="0.3">
      <c r="A23" s="42">
        <v>2023</v>
      </c>
      <c r="B23" s="45" t="s">
        <v>68</v>
      </c>
      <c r="C23" s="43" t="s">
        <v>702</v>
      </c>
      <c r="D23" s="44">
        <v>949300</v>
      </c>
      <c r="E23" s="44">
        <v>868074</v>
      </c>
      <c r="F23" s="44">
        <v>39366</v>
      </c>
      <c r="G23" s="44">
        <v>41860</v>
      </c>
      <c r="H23" s="44">
        <v>0</v>
      </c>
      <c r="I23" s="44">
        <v>949300</v>
      </c>
      <c r="J23" s="44">
        <v>639</v>
      </c>
      <c r="K23" s="44">
        <v>201</v>
      </c>
      <c r="L23" s="44">
        <v>84253</v>
      </c>
      <c r="M23" s="44">
        <v>77598</v>
      </c>
      <c r="N23" s="44">
        <v>6655</v>
      </c>
      <c r="O23" s="44">
        <v>0</v>
      </c>
      <c r="P23" s="44">
        <v>84253</v>
      </c>
      <c r="Q23" s="39">
        <f>D23/D$9</f>
        <v>8.4566163023037669E-2</v>
      </c>
      <c r="R23" s="39">
        <f>L23/L$9</f>
        <v>0.14098018315894803</v>
      </c>
      <c r="S23" s="44">
        <f t="shared" si="6"/>
        <v>11.267254578471983</v>
      </c>
      <c r="T23" s="44">
        <f t="shared" si="7"/>
        <v>11.1868089383747</v>
      </c>
      <c r="U23" s="44" t="str">
        <f>IF(H23,H23/O23,"-")</f>
        <v>-</v>
      </c>
    </row>
    <row r="24" spans="1:21" ht="14.45" customHeight="1" x14ac:dyDescent="0.3">
      <c r="A24" s="42">
        <v>2023</v>
      </c>
      <c r="B24" s="45" t="s">
        <v>68</v>
      </c>
      <c r="C24" s="43" t="s">
        <v>70</v>
      </c>
      <c r="D24" s="44">
        <v>8082985</v>
      </c>
      <c r="E24" s="44">
        <v>6996413</v>
      </c>
      <c r="F24" s="44">
        <v>975519</v>
      </c>
      <c r="G24" s="44">
        <v>111053</v>
      </c>
      <c r="H24" s="44">
        <v>0</v>
      </c>
      <c r="I24" s="44">
        <v>8082985</v>
      </c>
      <c r="J24" s="44">
        <v>536</v>
      </c>
      <c r="K24" s="44">
        <v>115</v>
      </c>
      <c r="L24" s="44">
        <v>390004</v>
      </c>
      <c r="M24" s="44">
        <v>349995</v>
      </c>
      <c r="N24" s="44">
        <v>40009</v>
      </c>
      <c r="O24" s="44">
        <v>0</v>
      </c>
      <c r="P24" s="44">
        <v>390004</v>
      </c>
      <c r="Q24" s="39">
        <f>D24/D$9</f>
        <v>0.72005375247315717</v>
      </c>
      <c r="R24" s="39">
        <f>L24/L$9</f>
        <v>0.65259201871413919</v>
      </c>
      <c r="S24" s="44">
        <f t="shared" si="6"/>
        <v>20.72538999600004</v>
      </c>
      <c r="T24" s="44">
        <f t="shared" si="7"/>
        <v>19.990037000528577</v>
      </c>
      <c r="U24" s="44" t="str">
        <f>IF(H24,H24/O24,"-")</f>
        <v>-</v>
      </c>
    </row>
    <row r="25" spans="1:21" ht="14.45" customHeight="1" x14ac:dyDescent="0.3">
      <c r="A25" s="42">
        <v>2023</v>
      </c>
      <c r="B25" s="45" t="s">
        <v>68</v>
      </c>
      <c r="C25" s="43" t="s">
        <v>64</v>
      </c>
      <c r="D25" s="44">
        <v>263561</v>
      </c>
      <c r="E25" s="44">
        <v>202256</v>
      </c>
      <c r="F25" s="44">
        <v>41027</v>
      </c>
      <c r="G25" s="44">
        <v>20278</v>
      </c>
      <c r="H25" s="44">
        <v>0</v>
      </c>
      <c r="I25" s="44">
        <v>263561</v>
      </c>
      <c r="J25" s="44">
        <v>236</v>
      </c>
      <c r="K25" s="44">
        <v>66</v>
      </c>
      <c r="L25" s="44">
        <v>16827</v>
      </c>
      <c r="M25" s="44">
        <v>12897</v>
      </c>
      <c r="N25" s="44">
        <v>3930</v>
      </c>
      <c r="O25" s="44">
        <v>0</v>
      </c>
      <c r="P25" s="44">
        <v>16827</v>
      </c>
      <c r="Q25" s="39">
        <f>D25/D$9</f>
        <v>2.3478713254518939E-2</v>
      </c>
      <c r="R25" s="39">
        <f>L25/L$9</f>
        <v>2.8156546853116429E-2</v>
      </c>
      <c r="S25" s="44">
        <f t="shared" si="6"/>
        <v>15.662982112081773</v>
      </c>
      <c r="T25" s="44">
        <f t="shared" si="7"/>
        <v>15.682406761262309</v>
      </c>
      <c r="U25" s="44" t="str">
        <f>IF(H25,H25/O25,"-")</f>
        <v>-</v>
      </c>
    </row>
    <row r="26" spans="1:21" ht="14.45" customHeight="1" x14ac:dyDescent="0.3">
      <c r="A26" s="42">
        <v>2023</v>
      </c>
      <c r="B26" s="43" t="s">
        <v>68</v>
      </c>
      <c r="C26" s="43" t="s">
        <v>65</v>
      </c>
      <c r="D26" s="44">
        <v>989</v>
      </c>
      <c r="E26" s="44">
        <v>312</v>
      </c>
      <c r="F26" s="44">
        <v>98</v>
      </c>
      <c r="G26" s="44">
        <v>579</v>
      </c>
      <c r="H26" s="44">
        <v>0</v>
      </c>
      <c r="I26" s="44">
        <v>989</v>
      </c>
      <c r="J26" s="44">
        <v>32</v>
      </c>
      <c r="K26" s="44">
        <v>11</v>
      </c>
      <c r="L26" s="44">
        <v>98</v>
      </c>
      <c r="M26" s="44">
        <v>58</v>
      </c>
      <c r="N26" s="44">
        <v>40</v>
      </c>
      <c r="O26" s="44">
        <v>0</v>
      </c>
      <c r="P26" s="44">
        <v>98</v>
      </c>
      <c r="Q26" s="39">
        <f>D26/D$9</f>
        <v>8.8102744369308181E-5</v>
      </c>
      <c r="R26" s="39">
        <f>L26/L$9</f>
        <v>1.6398297923607357E-4</v>
      </c>
      <c r="S26" s="44">
        <f t="shared" si="6"/>
        <v>10.091836734693878</v>
      </c>
      <c r="T26" s="44">
        <f t="shared" si="7"/>
        <v>5.3793103448275863</v>
      </c>
      <c r="U26" s="44" t="str">
        <f>IF(H26,H26/O26,"-")</f>
        <v>-</v>
      </c>
    </row>
    <row r="27" spans="1:21" ht="14.45" customHeight="1" x14ac:dyDescent="0.3">
      <c r="A27" s="46">
        <v>2023</v>
      </c>
      <c r="B27" s="46" t="s">
        <v>36</v>
      </c>
      <c r="C27" s="46" t="s">
        <v>36</v>
      </c>
      <c r="D27" s="47">
        <f t="shared" ref="D27:P27" si="9">SUM(D22:D26)</f>
        <v>11225530</v>
      </c>
      <c r="E27" s="47">
        <f t="shared" si="9"/>
        <v>9383525</v>
      </c>
      <c r="F27" s="47">
        <f t="shared" si="9"/>
        <v>1585774</v>
      </c>
      <c r="G27" s="47">
        <f t="shared" si="9"/>
        <v>256231</v>
      </c>
      <c r="H27" s="47">
        <f t="shared" si="9"/>
        <v>1928695</v>
      </c>
      <c r="I27" s="47">
        <f t="shared" si="9"/>
        <v>9296835</v>
      </c>
      <c r="J27" s="47">
        <f t="shared" si="9"/>
        <v>1852</v>
      </c>
      <c r="K27" s="47">
        <f t="shared" si="9"/>
        <v>517</v>
      </c>
      <c r="L27" s="47">
        <f t="shared" si="9"/>
        <v>597623</v>
      </c>
      <c r="M27" s="47">
        <f t="shared" si="9"/>
        <v>510367</v>
      </c>
      <c r="N27" s="47">
        <f t="shared" si="9"/>
        <v>87256</v>
      </c>
      <c r="O27" s="47">
        <f t="shared" si="9"/>
        <v>106441</v>
      </c>
      <c r="P27" s="47">
        <f t="shared" si="9"/>
        <v>491182</v>
      </c>
      <c r="Q27" s="48">
        <f>D27/D27</f>
        <v>1</v>
      </c>
      <c r="R27" s="48">
        <f>L27/L27</f>
        <v>1</v>
      </c>
      <c r="S27" s="47">
        <f t="shared" si="6"/>
        <v>18.783631152080826</v>
      </c>
      <c r="T27" s="47">
        <f t="shared" si="7"/>
        <v>18.385838034198919</v>
      </c>
      <c r="U27" s="47">
        <f>H27/O27</f>
        <v>18.119850433573529</v>
      </c>
    </row>
    <row r="28" spans="1:21" ht="14.45" customHeight="1" x14ac:dyDescent="0.3">
      <c r="A28" s="42">
        <v>2025</v>
      </c>
      <c r="B28" s="43" t="s">
        <v>390</v>
      </c>
      <c r="C28" s="43" t="s">
        <v>45</v>
      </c>
      <c r="D28" s="44">
        <v>6146987</v>
      </c>
      <c r="E28" s="44">
        <v>5451449</v>
      </c>
      <c r="F28" s="44">
        <v>495762</v>
      </c>
      <c r="G28" s="44">
        <v>199776</v>
      </c>
      <c r="H28" s="44">
        <v>847594</v>
      </c>
      <c r="I28" s="44">
        <v>5299393</v>
      </c>
      <c r="J28" s="44">
        <v>1760</v>
      </c>
      <c r="K28" s="44">
        <v>432</v>
      </c>
      <c r="L28" s="44">
        <v>381974</v>
      </c>
      <c r="M28" s="44">
        <v>348129</v>
      </c>
      <c r="N28" s="44">
        <v>33845</v>
      </c>
      <c r="O28" s="44">
        <v>50471</v>
      </c>
      <c r="P28" s="44">
        <v>331503</v>
      </c>
      <c r="Q28" s="39">
        <f>D28/D$7</f>
        <v>0.63009694616057754</v>
      </c>
      <c r="R28" s="39">
        <f>L28/L$7</f>
        <v>0.68843246594550556</v>
      </c>
      <c r="S28" s="44">
        <f t="shared" si="6"/>
        <v>16.092684318827985</v>
      </c>
      <c r="T28" s="44">
        <f t="shared" si="7"/>
        <v>15.659278600748573</v>
      </c>
      <c r="U28" s="44">
        <f>IF(H28,H28/O28,"-")</f>
        <v>16.793683501416655</v>
      </c>
    </row>
    <row r="29" spans="1:21" ht="14.45" customHeight="1" x14ac:dyDescent="0.3">
      <c r="A29" s="42">
        <v>2025</v>
      </c>
      <c r="B29" s="43" t="s">
        <v>390</v>
      </c>
      <c r="C29" s="43" t="s">
        <v>46</v>
      </c>
      <c r="D29" s="44">
        <v>3606485</v>
      </c>
      <c r="E29" s="44">
        <v>2827981</v>
      </c>
      <c r="F29" s="44">
        <v>702391</v>
      </c>
      <c r="G29" s="44">
        <v>76113</v>
      </c>
      <c r="H29" s="44">
        <v>296737</v>
      </c>
      <c r="I29" s="44">
        <v>3309748</v>
      </c>
      <c r="J29" s="44">
        <v>214</v>
      </c>
      <c r="K29" s="44">
        <v>45</v>
      </c>
      <c r="L29" s="44">
        <v>172778</v>
      </c>
      <c r="M29" s="44">
        <v>129885</v>
      </c>
      <c r="N29" s="44">
        <v>42893</v>
      </c>
      <c r="O29" s="44">
        <v>17607</v>
      </c>
      <c r="P29" s="44">
        <v>155171</v>
      </c>
      <c r="Q29" s="39">
        <f t="shared" ref="Q29:Q31" si="10">D29/D$7</f>
        <v>0.36968277057913584</v>
      </c>
      <c r="R29" s="39">
        <f t="shared" ref="R29:R31" si="11">L29/L$7</f>
        <v>0.31139811767589565</v>
      </c>
      <c r="S29" s="44">
        <f t="shared" si="6"/>
        <v>20.873519776823439</v>
      </c>
      <c r="T29" s="44">
        <f t="shared" si="7"/>
        <v>21.772960696000307</v>
      </c>
      <c r="U29" s="44">
        <f>IF(H29,H29/O29,"-")</f>
        <v>16.853353779746691</v>
      </c>
    </row>
    <row r="30" spans="1:21" ht="14.45" customHeight="1" x14ac:dyDescent="0.3">
      <c r="A30" s="42">
        <v>2025</v>
      </c>
      <c r="B30" s="43" t="s">
        <v>390</v>
      </c>
      <c r="C30" s="43" t="s">
        <v>86</v>
      </c>
      <c r="D30" s="44">
        <v>2149</v>
      </c>
      <c r="E30" s="44">
        <v>524</v>
      </c>
      <c r="F30" s="44">
        <v>166</v>
      </c>
      <c r="G30" s="44">
        <v>1459</v>
      </c>
      <c r="H30" s="44">
        <v>706</v>
      </c>
      <c r="I30" s="44">
        <v>1443</v>
      </c>
      <c r="J30" s="44">
        <v>63</v>
      </c>
      <c r="K30" s="44">
        <v>12</v>
      </c>
      <c r="L30" s="44">
        <v>94</v>
      </c>
      <c r="M30" s="44">
        <v>27</v>
      </c>
      <c r="N30" s="44">
        <v>67</v>
      </c>
      <c r="O30" s="44">
        <v>33</v>
      </c>
      <c r="P30" s="44">
        <v>61</v>
      </c>
      <c r="Q30" s="39">
        <f t="shared" si="10"/>
        <v>2.2028326028655684E-4</v>
      </c>
      <c r="R30" s="39">
        <f t="shared" si="11"/>
        <v>1.6941637859874633E-4</v>
      </c>
      <c r="S30" s="44">
        <f t="shared" si="6"/>
        <v>22.861702127659573</v>
      </c>
      <c r="T30" s="44">
        <f t="shared" si="7"/>
        <v>19.407407407407408</v>
      </c>
      <c r="U30" s="44">
        <f>IF(H30,H30/O30,"-")</f>
        <v>21.393939393939394</v>
      </c>
    </row>
    <row r="31" spans="1:21" ht="14.45" customHeight="1" x14ac:dyDescent="0.3">
      <c r="A31" s="46">
        <v>2025</v>
      </c>
      <c r="B31" s="46" t="s">
        <v>36</v>
      </c>
      <c r="C31" s="46" t="s">
        <v>36</v>
      </c>
      <c r="D31" s="47">
        <f t="shared" ref="D31:P31" si="12">SUM(D28:D30)</f>
        <v>9755621</v>
      </c>
      <c r="E31" s="47">
        <f t="shared" si="12"/>
        <v>8279954</v>
      </c>
      <c r="F31" s="47">
        <f t="shared" si="12"/>
        <v>1198319</v>
      </c>
      <c r="G31" s="47">
        <f t="shared" si="12"/>
        <v>277348</v>
      </c>
      <c r="H31" s="47">
        <f t="shared" si="12"/>
        <v>1145037</v>
      </c>
      <c r="I31" s="47">
        <f t="shared" si="12"/>
        <v>8610584</v>
      </c>
      <c r="J31" s="47">
        <f t="shared" si="12"/>
        <v>2037</v>
      </c>
      <c r="K31" s="47">
        <f t="shared" si="12"/>
        <v>489</v>
      </c>
      <c r="L31" s="47">
        <f t="shared" si="12"/>
        <v>554846</v>
      </c>
      <c r="M31" s="47">
        <f t="shared" si="12"/>
        <v>478041</v>
      </c>
      <c r="N31" s="47">
        <f t="shared" si="12"/>
        <v>76805</v>
      </c>
      <c r="O31" s="47">
        <f t="shared" si="12"/>
        <v>68111</v>
      </c>
      <c r="P31" s="47">
        <f t="shared" si="12"/>
        <v>486735</v>
      </c>
      <c r="Q31" s="48">
        <f t="shared" si="10"/>
        <v>1</v>
      </c>
      <c r="R31" s="48">
        <f t="shared" si="11"/>
        <v>1</v>
      </c>
      <c r="S31" s="47">
        <f t="shared" si="6"/>
        <v>17.582574263849789</v>
      </c>
      <c r="T31" s="47">
        <f t="shared" si="7"/>
        <v>17.320593840277297</v>
      </c>
      <c r="U31" s="47">
        <f>H31/O31</f>
        <v>16.811337375754285</v>
      </c>
    </row>
    <row r="32" spans="1:21" ht="14.45" customHeight="1" x14ac:dyDescent="0.3">
      <c r="A32" s="42">
        <v>2024</v>
      </c>
      <c r="B32" s="43" t="s">
        <v>390</v>
      </c>
      <c r="C32" s="43" t="s">
        <v>45</v>
      </c>
      <c r="D32" s="44">
        <v>7470267</v>
      </c>
      <c r="E32" s="44">
        <v>6439652</v>
      </c>
      <c r="F32" s="44">
        <v>876463</v>
      </c>
      <c r="G32" s="44">
        <v>154152</v>
      </c>
      <c r="H32" s="44">
        <v>2024375</v>
      </c>
      <c r="I32" s="44">
        <v>5445892</v>
      </c>
      <c r="J32" s="44">
        <v>1583</v>
      </c>
      <c r="K32" s="44">
        <v>418</v>
      </c>
      <c r="L32" s="44">
        <v>430284</v>
      </c>
      <c r="M32" s="44">
        <v>376231</v>
      </c>
      <c r="N32" s="44">
        <v>54053</v>
      </c>
      <c r="O32" s="44">
        <v>104864</v>
      </c>
      <c r="P32" s="44">
        <v>325420</v>
      </c>
      <c r="Q32" s="39">
        <f t="shared" ref="Q32:R34" si="13">D32/D$8</f>
        <v>0.72345368512392216</v>
      </c>
      <c r="R32" s="39">
        <f t="shared" si="13"/>
        <v>0.72267425470751212</v>
      </c>
      <c r="S32" s="44">
        <f t="shared" si="6"/>
        <v>17.361247455169146</v>
      </c>
      <c r="T32" s="44">
        <f t="shared" si="7"/>
        <v>17.116218493425581</v>
      </c>
      <c r="U32" s="44">
        <f>IF(H32,H32/O32,"-")</f>
        <v>19.304766173329263</v>
      </c>
    </row>
    <row r="33" spans="1:21" ht="14.45" customHeight="1" x14ac:dyDescent="0.3">
      <c r="A33" s="42">
        <v>2024</v>
      </c>
      <c r="B33" s="43" t="s">
        <v>390</v>
      </c>
      <c r="C33" s="43" t="s">
        <v>46</v>
      </c>
      <c r="D33" s="44">
        <v>2853946</v>
      </c>
      <c r="E33" s="44">
        <v>2470854</v>
      </c>
      <c r="F33" s="44">
        <v>346096</v>
      </c>
      <c r="G33" s="44">
        <v>36996</v>
      </c>
      <c r="H33" s="44">
        <v>278923</v>
      </c>
      <c r="I33" s="44">
        <v>2575023</v>
      </c>
      <c r="J33" s="44">
        <v>211</v>
      </c>
      <c r="K33" s="44">
        <v>52</v>
      </c>
      <c r="L33" s="44">
        <v>142987</v>
      </c>
      <c r="M33" s="44">
        <v>116751</v>
      </c>
      <c r="N33" s="44">
        <v>26236</v>
      </c>
      <c r="O33" s="44">
        <v>20362</v>
      </c>
      <c r="P33" s="44">
        <v>122625</v>
      </c>
      <c r="Q33" s="39">
        <f t="shared" si="13"/>
        <v>0.27638874900250249</v>
      </c>
      <c r="R33" s="39">
        <f t="shared" si="13"/>
        <v>0.27728556961479828</v>
      </c>
      <c r="S33" s="44">
        <f t="shared" si="6"/>
        <v>19.959478833740132</v>
      </c>
      <c r="T33" s="44">
        <f t="shared" si="7"/>
        <v>21.163450420124882</v>
      </c>
      <c r="U33" s="44">
        <f>IF(H33,H33/O33,"-")</f>
        <v>13.698212356350064</v>
      </c>
    </row>
    <row r="34" spans="1:21" ht="14.45" customHeight="1" x14ac:dyDescent="0.3">
      <c r="A34" s="42">
        <v>2024</v>
      </c>
      <c r="B34" s="43" t="s">
        <v>390</v>
      </c>
      <c r="C34" s="43" t="s">
        <v>86</v>
      </c>
      <c r="D34" s="44">
        <v>1627</v>
      </c>
      <c r="E34" s="44">
        <v>358</v>
      </c>
      <c r="F34" s="44">
        <v>372</v>
      </c>
      <c r="G34" s="44">
        <v>897</v>
      </c>
      <c r="H34" s="44">
        <v>471</v>
      </c>
      <c r="I34" s="44">
        <v>1156</v>
      </c>
      <c r="J34" s="44">
        <v>65</v>
      </c>
      <c r="K34" s="44">
        <v>13</v>
      </c>
      <c r="L34" s="44">
        <v>125</v>
      </c>
      <c r="M34" s="44">
        <v>39</v>
      </c>
      <c r="N34" s="44">
        <v>86</v>
      </c>
      <c r="O34" s="44">
        <v>31</v>
      </c>
      <c r="P34" s="44">
        <v>94</v>
      </c>
      <c r="Q34" s="39">
        <f t="shared" si="13"/>
        <v>1.5756587357541857E-4</v>
      </c>
      <c r="R34" s="39">
        <f t="shared" si="13"/>
        <v>4.0175677689615729E-5</v>
      </c>
      <c r="S34" s="44">
        <f t="shared" si="6"/>
        <v>13.016</v>
      </c>
      <c r="T34" s="44">
        <f t="shared" si="7"/>
        <v>9.1794871794871788</v>
      </c>
      <c r="U34" s="44">
        <f>IF(H34,H34/O34,"-")</f>
        <v>15.193548387096774</v>
      </c>
    </row>
    <row r="35" spans="1:21" ht="14.45" customHeight="1" x14ac:dyDescent="0.3">
      <c r="A35" s="46">
        <v>2024</v>
      </c>
      <c r="B35" s="46" t="s">
        <v>36</v>
      </c>
      <c r="C35" s="46" t="s">
        <v>36</v>
      </c>
      <c r="D35" s="47">
        <f t="shared" ref="D35:P35" si="14">SUM(D32:D34)</f>
        <v>10325840</v>
      </c>
      <c r="E35" s="47">
        <f t="shared" si="14"/>
        <v>8910864</v>
      </c>
      <c r="F35" s="47">
        <f t="shared" si="14"/>
        <v>1222931</v>
      </c>
      <c r="G35" s="47">
        <f t="shared" si="14"/>
        <v>192045</v>
      </c>
      <c r="H35" s="47">
        <f t="shared" si="14"/>
        <v>2303769</v>
      </c>
      <c r="I35" s="47">
        <f t="shared" si="14"/>
        <v>8022071</v>
      </c>
      <c r="J35" s="47">
        <f t="shared" si="14"/>
        <v>1859</v>
      </c>
      <c r="K35" s="47">
        <f t="shared" si="14"/>
        <v>483</v>
      </c>
      <c r="L35" s="47">
        <f t="shared" si="14"/>
        <v>573396</v>
      </c>
      <c r="M35" s="47">
        <f t="shared" si="14"/>
        <v>493021</v>
      </c>
      <c r="N35" s="47">
        <f t="shared" si="14"/>
        <v>80375</v>
      </c>
      <c r="O35" s="47">
        <f t="shared" si="14"/>
        <v>125257</v>
      </c>
      <c r="P35" s="47">
        <f t="shared" si="14"/>
        <v>448139</v>
      </c>
      <c r="Q35" s="48">
        <f>D35/D35</f>
        <v>1</v>
      </c>
      <c r="R35" s="48">
        <f>L35/L35</f>
        <v>1</v>
      </c>
      <c r="S35" s="47">
        <f t="shared" si="6"/>
        <v>18.008217706436739</v>
      </c>
      <c r="T35" s="47">
        <f t="shared" si="7"/>
        <v>18.074004961249116</v>
      </c>
      <c r="U35" s="47">
        <f>H35/O35</f>
        <v>18.392337354399356</v>
      </c>
    </row>
    <row r="36" spans="1:21" ht="14.45" customHeight="1" x14ac:dyDescent="0.3">
      <c r="A36" s="42">
        <v>2023</v>
      </c>
      <c r="B36" s="43" t="s">
        <v>390</v>
      </c>
      <c r="C36" s="43" t="s">
        <v>45</v>
      </c>
      <c r="D36" s="44">
        <v>8272258</v>
      </c>
      <c r="E36" s="44">
        <v>7474522</v>
      </c>
      <c r="F36" s="44">
        <v>650361</v>
      </c>
      <c r="G36" s="44">
        <v>147375</v>
      </c>
      <c r="H36" s="44">
        <v>1662261</v>
      </c>
      <c r="I36" s="44">
        <v>6609997</v>
      </c>
      <c r="J36" s="44">
        <v>1552</v>
      </c>
      <c r="K36" s="44">
        <v>433</v>
      </c>
      <c r="L36" s="44">
        <v>451163</v>
      </c>
      <c r="M36" s="44">
        <v>409945</v>
      </c>
      <c r="N36" s="44">
        <v>41218</v>
      </c>
      <c r="O36" s="44">
        <v>87076</v>
      </c>
      <c r="P36" s="44">
        <v>364087</v>
      </c>
      <c r="Q36" s="39">
        <f>D36/D$9</f>
        <v>0.73691469356012584</v>
      </c>
      <c r="R36" s="39">
        <f>L36/L$9</f>
        <v>0.75492911082739456</v>
      </c>
      <c r="S36" s="44">
        <f t="shared" si="6"/>
        <v>18.335408710377404</v>
      </c>
      <c r="T36" s="44">
        <f t="shared" si="7"/>
        <v>18.232987351961849</v>
      </c>
      <c r="U36" s="44">
        <f>IF(H36,H36/O36,"-")</f>
        <v>19.089772153061695</v>
      </c>
    </row>
    <row r="37" spans="1:21" ht="14.45" customHeight="1" x14ac:dyDescent="0.3">
      <c r="A37" s="42">
        <v>2023</v>
      </c>
      <c r="B37" s="43" t="s">
        <v>390</v>
      </c>
      <c r="C37" s="43" t="s">
        <v>46</v>
      </c>
      <c r="D37" s="44">
        <v>2951239</v>
      </c>
      <c r="E37" s="44">
        <v>1908218</v>
      </c>
      <c r="F37" s="44">
        <v>935201</v>
      </c>
      <c r="G37" s="44">
        <v>107820</v>
      </c>
      <c r="H37" s="44">
        <v>265561</v>
      </c>
      <c r="I37" s="44">
        <v>2685678</v>
      </c>
      <c r="J37" s="44">
        <v>203</v>
      </c>
      <c r="K37" s="44">
        <v>41</v>
      </c>
      <c r="L37" s="44">
        <v>146287</v>
      </c>
      <c r="M37" s="44">
        <v>100329</v>
      </c>
      <c r="N37" s="44">
        <v>45958</v>
      </c>
      <c r="O37" s="44">
        <v>19315</v>
      </c>
      <c r="P37" s="44">
        <v>126972</v>
      </c>
      <c r="Q37" s="39">
        <f>D37/D$9</f>
        <v>0.26290420140518977</v>
      </c>
      <c r="R37" s="39">
        <f>L37/L$9</f>
        <v>0.24478140901538262</v>
      </c>
      <c r="S37" s="44">
        <f t="shared" si="6"/>
        <v>20.174308038308258</v>
      </c>
      <c r="T37" s="44">
        <f t="shared" si="7"/>
        <v>19.019605497911868</v>
      </c>
      <c r="U37" s="44">
        <f>IF(H37,H37/O37,"-")</f>
        <v>13.748951592026922</v>
      </c>
    </row>
    <row r="38" spans="1:21" ht="14.45" customHeight="1" x14ac:dyDescent="0.3">
      <c r="A38" s="42">
        <v>2023</v>
      </c>
      <c r="B38" s="43" t="s">
        <v>390</v>
      </c>
      <c r="C38" s="43" t="s">
        <v>86</v>
      </c>
      <c r="D38" s="44">
        <v>2033</v>
      </c>
      <c r="E38" s="44">
        <v>785</v>
      </c>
      <c r="F38" s="44">
        <v>212</v>
      </c>
      <c r="G38" s="44">
        <v>1036</v>
      </c>
      <c r="H38" s="44">
        <v>873</v>
      </c>
      <c r="I38" s="44">
        <v>1160</v>
      </c>
      <c r="J38" s="44">
        <v>97</v>
      </c>
      <c r="K38" s="44">
        <v>43</v>
      </c>
      <c r="L38" s="44">
        <v>173</v>
      </c>
      <c r="M38" s="44">
        <v>93</v>
      </c>
      <c r="N38" s="44">
        <v>80</v>
      </c>
      <c r="O38" s="44">
        <v>50</v>
      </c>
      <c r="P38" s="44">
        <v>123</v>
      </c>
      <c r="Q38" s="39">
        <f>D38/D$9</f>
        <v>1.8110503468433115E-4</v>
      </c>
      <c r="R38" s="39">
        <f>L38/L$9</f>
        <v>2.8948015722286456E-4</v>
      </c>
      <c r="S38" s="44">
        <f t="shared" si="6"/>
        <v>11.751445086705202</v>
      </c>
      <c r="T38" s="44">
        <f t="shared" si="7"/>
        <v>8.4408602150537639</v>
      </c>
      <c r="U38" s="44">
        <f>IF(H38,H38/O38,"-")</f>
        <v>17.46</v>
      </c>
    </row>
    <row r="39" spans="1:21" ht="14.45" customHeight="1" x14ac:dyDescent="0.3">
      <c r="A39" s="46">
        <v>2023</v>
      </c>
      <c r="B39" s="46" t="s">
        <v>36</v>
      </c>
      <c r="C39" s="46" t="s">
        <v>36</v>
      </c>
      <c r="D39" s="47">
        <f t="shared" ref="D39:P39" si="15">SUM(D36:D38)</f>
        <v>11225530</v>
      </c>
      <c r="E39" s="47">
        <f t="shared" si="15"/>
        <v>9383525</v>
      </c>
      <c r="F39" s="47">
        <f t="shared" si="15"/>
        <v>1585774</v>
      </c>
      <c r="G39" s="47">
        <f t="shared" si="15"/>
        <v>256231</v>
      </c>
      <c r="H39" s="47">
        <f t="shared" si="15"/>
        <v>1928695</v>
      </c>
      <c r="I39" s="47">
        <f t="shared" si="15"/>
        <v>9296835</v>
      </c>
      <c r="J39" s="47">
        <f t="shared" si="15"/>
        <v>1852</v>
      </c>
      <c r="K39" s="47">
        <f t="shared" si="15"/>
        <v>517</v>
      </c>
      <c r="L39" s="47">
        <f t="shared" si="15"/>
        <v>597623</v>
      </c>
      <c r="M39" s="47">
        <f t="shared" si="15"/>
        <v>510367</v>
      </c>
      <c r="N39" s="47">
        <f t="shared" si="15"/>
        <v>87256</v>
      </c>
      <c r="O39" s="47">
        <f t="shared" si="15"/>
        <v>106441</v>
      </c>
      <c r="P39" s="47">
        <f t="shared" si="15"/>
        <v>491182</v>
      </c>
      <c r="Q39" s="48">
        <f>D39/D39</f>
        <v>1</v>
      </c>
      <c r="R39" s="48">
        <f>L39/L39</f>
        <v>1</v>
      </c>
      <c r="S39" s="47">
        <f t="shared" si="6"/>
        <v>18.783631152080826</v>
      </c>
      <c r="T39" s="47">
        <f t="shared" si="7"/>
        <v>18.385838034198919</v>
      </c>
      <c r="U39" s="47">
        <f>H39/O39</f>
        <v>18.119850433573529</v>
      </c>
    </row>
    <row r="40" spans="1:21" ht="14.45" customHeight="1" x14ac:dyDescent="0.3">
      <c r="A40" s="42">
        <v>2025</v>
      </c>
      <c r="B40" s="43" t="s">
        <v>391</v>
      </c>
      <c r="C40" s="43" t="s">
        <v>69</v>
      </c>
      <c r="D40" s="44">
        <v>9474336</v>
      </c>
      <c r="E40" s="44">
        <v>8036982</v>
      </c>
      <c r="F40" s="44">
        <v>1169149</v>
      </c>
      <c r="G40" s="44">
        <v>268205</v>
      </c>
      <c r="H40" s="44">
        <v>948824</v>
      </c>
      <c r="I40" s="44">
        <v>8525512</v>
      </c>
      <c r="J40" s="44">
        <v>1714</v>
      </c>
      <c r="K40" s="44">
        <v>380</v>
      </c>
      <c r="L40" s="44">
        <v>536847</v>
      </c>
      <c r="M40" s="44">
        <v>461460</v>
      </c>
      <c r="N40" s="44">
        <v>75387</v>
      </c>
      <c r="O40" s="44">
        <v>54945</v>
      </c>
      <c r="P40" s="44">
        <v>481902</v>
      </c>
      <c r="Q40" s="39">
        <f>D40/D$7</f>
        <v>0.97116687907412558</v>
      </c>
      <c r="R40" s="39">
        <f>L40/L$7</f>
        <v>0.96756036810214008</v>
      </c>
      <c r="S40" s="44">
        <f t="shared" si="6"/>
        <v>17.648112031919709</v>
      </c>
      <c r="T40" s="44">
        <f t="shared" si="7"/>
        <v>17.41642179170459</v>
      </c>
      <c r="U40" s="44">
        <f>IF(H40,H40/O40,"-")</f>
        <v>17.26861406861407</v>
      </c>
    </row>
    <row r="41" spans="1:21" ht="14.45" customHeight="1" x14ac:dyDescent="0.3">
      <c r="A41" s="42">
        <v>2025</v>
      </c>
      <c r="B41" s="43" t="s">
        <v>391</v>
      </c>
      <c r="C41" s="43" t="s">
        <v>67</v>
      </c>
      <c r="D41" s="44">
        <v>279136</v>
      </c>
      <c r="E41" s="44">
        <v>242448</v>
      </c>
      <c r="F41" s="44">
        <v>29004</v>
      </c>
      <c r="G41" s="44">
        <v>7684</v>
      </c>
      <c r="H41" s="44">
        <v>195507</v>
      </c>
      <c r="I41" s="44">
        <v>83629</v>
      </c>
      <c r="J41" s="44">
        <v>260</v>
      </c>
      <c r="K41" s="44">
        <v>97</v>
      </c>
      <c r="L41" s="44">
        <v>17905</v>
      </c>
      <c r="M41" s="44">
        <v>16554</v>
      </c>
      <c r="N41" s="44">
        <v>1351</v>
      </c>
      <c r="O41" s="44">
        <v>13133</v>
      </c>
      <c r="P41" s="44">
        <v>4772</v>
      </c>
      <c r="Q41" s="39">
        <f t="shared" ref="Q41:Q43" si="16">D41/D$7</f>
        <v>2.8612837665587868E-2</v>
      </c>
      <c r="R41" s="39">
        <f t="shared" ref="R41:R43" si="17">L41/L$7</f>
        <v>3.2270215519261201E-2</v>
      </c>
      <c r="S41" s="44">
        <f t="shared" si="6"/>
        <v>15.589835241552638</v>
      </c>
      <c r="T41" s="44">
        <f t="shared" si="7"/>
        <v>14.645886190648786</v>
      </c>
      <c r="U41" s="44">
        <f>IF(H41,H41/O41,"-")</f>
        <v>14.886697631919592</v>
      </c>
    </row>
    <row r="42" spans="1:21" ht="14.45" customHeight="1" x14ac:dyDescent="0.3">
      <c r="A42" s="42">
        <v>2025</v>
      </c>
      <c r="B42" s="43" t="s">
        <v>391</v>
      </c>
      <c r="C42" s="43" t="s">
        <v>86</v>
      </c>
      <c r="D42" s="44">
        <v>2149</v>
      </c>
      <c r="E42" s="44">
        <v>524</v>
      </c>
      <c r="F42" s="44">
        <v>166</v>
      </c>
      <c r="G42" s="44">
        <v>1459</v>
      </c>
      <c r="H42" s="44">
        <v>706</v>
      </c>
      <c r="I42" s="44">
        <v>1443</v>
      </c>
      <c r="J42" s="44">
        <v>63</v>
      </c>
      <c r="K42" s="44">
        <v>12</v>
      </c>
      <c r="L42" s="44">
        <v>94</v>
      </c>
      <c r="M42" s="44">
        <v>27</v>
      </c>
      <c r="N42" s="44">
        <v>67</v>
      </c>
      <c r="O42" s="44">
        <v>33</v>
      </c>
      <c r="P42" s="44">
        <v>61</v>
      </c>
      <c r="Q42" s="39">
        <f t="shared" si="16"/>
        <v>2.2028326028655684E-4</v>
      </c>
      <c r="R42" s="39">
        <f t="shared" si="17"/>
        <v>1.6941637859874633E-4</v>
      </c>
      <c r="S42" s="44">
        <f t="shared" si="6"/>
        <v>22.861702127659573</v>
      </c>
      <c r="T42" s="44">
        <f t="shared" si="7"/>
        <v>19.407407407407408</v>
      </c>
      <c r="U42" s="44">
        <f>IF(H42,H42/O42,"-")</f>
        <v>21.393939393939394</v>
      </c>
    </row>
    <row r="43" spans="1:21" ht="14.45" customHeight="1" x14ac:dyDescent="0.3">
      <c r="A43" s="46">
        <v>2025</v>
      </c>
      <c r="B43" s="46" t="s">
        <v>36</v>
      </c>
      <c r="C43" s="46" t="s">
        <v>36</v>
      </c>
      <c r="D43" s="47">
        <f t="shared" ref="D43:P43" si="18">SUM(D40:D42)</f>
        <v>9755621</v>
      </c>
      <c r="E43" s="47">
        <f t="shared" si="18"/>
        <v>8279954</v>
      </c>
      <c r="F43" s="47">
        <f t="shared" si="18"/>
        <v>1198319</v>
      </c>
      <c r="G43" s="47">
        <f t="shared" si="18"/>
        <v>277348</v>
      </c>
      <c r="H43" s="47">
        <f t="shared" si="18"/>
        <v>1145037</v>
      </c>
      <c r="I43" s="47">
        <f t="shared" si="18"/>
        <v>8610584</v>
      </c>
      <c r="J43" s="47">
        <f t="shared" si="18"/>
        <v>2037</v>
      </c>
      <c r="K43" s="47">
        <f t="shared" si="18"/>
        <v>489</v>
      </c>
      <c r="L43" s="47">
        <f t="shared" si="18"/>
        <v>554846</v>
      </c>
      <c r="M43" s="47">
        <f t="shared" si="18"/>
        <v>478041</v>
      </c>
      <c r="N43" s="47">
        <f t="shared" si="18"/>
        <v>76805</v>
      </c>
      <c r="O43" s="47">
        <f t="shared" si="18"/>
        <v>68111</v>
      </c>
      <c r="P43" s="47">
        <f t="shared" si="18"/>
        <v>486735</v>
      </c>
      <c r="Q43" s="48">
        <f t="shared" si="16"/>
        <v>1</v>
      </c>
      <c r="R43" s="48">
        <f t="shared" si="17"/>
        <v>1</v>
      </c>
      <c r="S43" s="47">
        <f t="shared" si="6"/>
        <v>17.582574263849789</v>
      </c>
      <c r="T43" s="47">
        <f t="shared" si="7"/>
        <v>17.320593840277297</v>
      </c>
      <c r="U43" s="47">
        <f>H43/O43</f>
        <v>16.811337375754285</v>
      </c>
    </row>
    <row r="44" spans="1:21" ht="14.45" customHeight="1" x14ac:dyDescent="0.3">
      <c r="A44" s="42">
        <v>2024</v>
      </c>
      <c r="B44" s="43" t="s">
        <v>391</v>
      </c>
      <c r="C44" s="43" t="s">
        <v>69</v>
      </c>
      <c r="D44" s="44">
        <v>9592600</v>
      </c>
      <c r="E44" s="44">
        <v>8207659</v>
      </c>
      <c r="F44" s="44">
        <v>1204412</v>
      </c>
      <c r="G44" s="44">
        <v>180529</v>
      </c>
      <c r="H44" s="44">
        <v>1622791</v>
      </c>
      <c r="I44" s="44">
        <v>7969809</v>
      </c>
      <c r="J44" s="44">
        <v>1577</v>
      </c>
      <c r="K44" s="44">
        <v>374</v>
      </c>
      <c r="L44" s="44">
        <v>538958</v>
      </c>
      <c r="M44" s="44">
        <v>460205</v>
      </c>
      <c r="N44" s="44">
        <v>78753</v>
      </c>
      <c r="O44" s="44">
        <v>94094</v>
      </c>
      <c r="P44" s="44">
        <v>444864</v>
      </c>
      <c r="Q44" s="39">
        <f t="shared" ref="Q44:R46" si="19">D44/D$8</f>
        <v>0.92898979647176405</v>
      </c>
      <c r="R44" s="39">
        <f t="shared" si="19"/>
        <v>0.92108453231920051</v>
      </c>
      <c r="S44" s="44">
        <f t="shared" si="6"/>
        <v>17.798418429636445</v>
      </c>
      <c r="T44" s="44">
        <f t="shared" si="7"/>
        <v>17.834788844102086</v>
      </c>
      <c r="U44" s="44">
        <f>IF(H44,H44/O44,"-")</f>
        <v>17.246487554998193</v>
      </c>
    </row>
    <row r="45" spans="1:21" ht="14.45" customHeight="1" x14ac:dyDescent="0.3">
      <c r="A45" s="42">
        <v>2024</v>
      </c>
      <c r="B45" s="43" t="s">
        <v>391</v>
      </c>
      <c r="C45" s="43" t="s">
        <v>67</v>
      </c>
      <c r="D45" s="44">
        <v>731613</v>
      </c>
      <c r="E45" s="44">
        <v>702847</v>
      </c>
      <c r="F45" s="44">
        <v>18147</v>
      </c>
      <c r="G45" s="44">
        <v>10619</v>
      </c>
      <c r="H45" s="44">
        <v>680507</v>
      </c>
      <c r="I45" s="44">
        <v>51106</v>
      </c>
      <c r="J45" s="44">
        <v>217</v>
      </c>
      <c r="K45" s="44">
        <v>96</v>
      </c>
      <c r="L45" s="44">
        <v>34313</v>
      </c>
      <c r="M45" s="44">
        <v>32777</v>
      </c>
      <c r="N45" s="44">
        <v>1536</v>
      </c>
      <c r="O45" s="44">
        <v>31132</v>
      </c>
      <c r="P45" s="44">
        <v>3181</v>
      </c>
      <c r="Q45" s="39">
        <f t="shared" si="19"/>
        <v>7.0852637654660544E-2</v>
      </c>
      <c r="R45" s="39">
        <f t="shared" si="19"/>
        <v>7.8875292003109915E-2</v>
      </c>
      <c r="S45" s="44">
        <f t="shared" si="6"/>
        <v>21.321743945443419</v>
      </c>
      <c r="T45" s="44">
        <f t="shared" si="7"/>
        <v>21.443298654544346</v>
      </c>
      <c r="U45" s="44">
        <f>IF(H45,H45/O45,"-")</f>
        <v>21.858762687909547</v>
      </c>
    </row>
    <row r="46" spans="1:21" ht="14.45" customHeight="1" x14ac:dyDescent="0.3">
      <c r="A46" s="42">
        <v>2024</v>
      </c>
      <c r="B46" s="43" t="s">
        <v>391</v>
      </c>
      <c r="C46" s="43" t="s">
        <v>86</v>
      </c>
      <c r="D46" s="44">
        <v>1627</v>
      </c>
      <c r="E46" s="44">
        <v>358</v>
      </c>
      <c r="F46" s="44">
        <v>372</v>
      </c>
      <c r="G46" s="44">
        <v>897</v>
      </c>
      <c r="H46" s="44">
        <v>471</v>
      </c>
      <c r="I46" s="44">
        <v>1156</v>
      </c>
      <c r="J46" s="44">
        <v>65</v>
      </c>
      <c r="K46" s="44">
        <v>13</v>
      </c>
      <c r="L46" s="44">
        <v>125</v>
      </c>
      <c r="M46" s="44">
        <v>39</v>
      </c>
      <c r="N46" s="44">
        <v>86</v>
      </c>
      <c r="O46" s="44">
        <v>31</v>
      </c>
      <c r="P46" s="44">
        <v>94</v>
      </c>
      <c r="Q46" s="39">
        <f t="shared" si="19"/>
        <v>1.5756587357541857E-4</v>
      </c>
      <c r="R46" s="39">
        <f t="shared" si="19"/>
        <v>4.0175677689615729E-5</v>
      </c>
      <c r="S46" s="44">
        <f t="shared" si="6"/>
        <v>13.016</v>
      </c>
      <c r="T46" s="44">
        <f t="shared" si="7"/>
        <v>9.1794871794871788</v>
      </c>
      <c r="U46" s="44">
        <f>IF(H46,H46/O46,"-")</f>
        <v>15.193548387096774</v>
      </c>
    </row>
    <row r="47" spans="1:21" ht="14.45" customHeight="1" x14ac:dyDescent="0.3">
      <c r="A47" s="46">
        <v>2024</v>
      </c>
      <c r="B47" s="46" t="s">
        <v>36</v>
      </c>
      <c r="C47" s="46" t="s">
        <v>36</v>
      </c>
      <c r="D47" s="47">
        <f t="shared" ref="D47:P47" si="20">SUM(D44:D46)</f>
        <v>10325840</v>
      </c>
      <c r="E47" s="47">
        <f t="shared" si="20"/>
        <v>8910864</v>
      </c>
      <c r="F47" s="47">
        <f t="shared" si="20"/>
        <v>1222931</v>
      </c>
      <c r="G47" s="47">
        <f t="shared" si="20"/>
        <v>192045</v>
      </c>
      <c r="H47" s="47">
        <f t="shared" si="20"/>
        <v>2303769</v>
      </c>
      <c r="I47" s="47">
        <f t="shared" si="20"/>
        <v>8022071</v>
      </c>
      <c r="J47" s="47">
        <f t="shared" si="20"/>
        <v>1859</v>
      </c>
      <c r="K47" s="47">
        <f t="shared" si="20"/>
        <v>483</v>
      </c>
      <c r="L47" s="47">
        <f t="shared" si="20"/>
        <v>573396</v>
      </c>
      <c r="M47" s="47">
        <f t="shared" si="20"/>
        <v>493021</v>
      </c>
      <c r="N47" s="47">
        <f t="shared" si="20"/>
        <v>80375</v>
      </c>
      <c r="O47" s="47">
        <f t="shared" si="20"/>
        <v>125257</v>
      </c>
      <c r="P47" s="47">
        <f t="shared" si="20"/>
        <v>448139</v>
      </c>
      <c r="Q47" s="48">
        <f>D47/D47</f>
        <v>1</v>
      </c>
      <c r="R47" s="48">
        <f>L47/L47</f>
        <v>1</v>
      </c>
      <c r="S47" s="47">
        <f t="shared" si="6"/>
        <v>18.008217706436739</v>
      </c>
      <c r="T47" s="47">
        <f t="shared" si="7"/>
        <v>18.074004961249116</v>
      </c>
      <c r="U47" s="47">
        <f>H47/O47</f>
        <v>18.392337354399356</v>
      </c>
    </row>
    <row r="48" spans="1:21" ht="14.45" customHeight="1" x14ac:dyDescent="0.3">
      <c r="A48" s="42">
        <v>2023</v>
      </c>
      <c r="B48" s="43" t="s">
        <v>391</v>
      </c>
      <c r="C48" s="43" t="s">
        <v>69</v>
      </c>
      <c r="D48" s="44">
        <v>11030424</v>
      </c>
      <c r="E48" s="44">
        <v>9204660</v>
      </c>
      <c r="F48" s="44">
        <v>1578596</v>
      </c>
      <c r="G48" s="44">
        <v>247168</v>
      </c>
      <c r="H48" s="44">
        <v>1812591</v>
      </c>
      <c r="I48" s="44">
        <v>9217833</v>
      </c>
      <c r="J48" s="44">
        <v>1541</v>
      </c>
      <c r="K48" s="44">
        <v>378</v>
      </c>
      <c r="L48" s="44">
        <v>583150</v>
      </c>
      <c r="M48" s="44">
        <v>496661</v>
      </c>
      <c r="N48" s="44">
        <v>86489</v>
      </c>
      <c r="O48" s="44">
        <v>96001</v>
      </c>
      <c r="P48" s="44">
        <v>487149</v>
      </c>
      <c r="Q48" s="39">
        <f>D48/D$9</f>
        <v>0.9826194397948248</v>
      </c>
      <c r="R48" s="39">
        <f>L48/L$9</f>
        <v>0.97578239123996235</v>
      </c>
      <c r="S48" s="44">
        <f t="shared" si="6"/>
        <v>18.915243076395438</v>
      </c>
      <c r="T48" s="44">
        <f t="shared" si="7"/>
        <v>18.533083934514689</v>
      </c>
      <c r="U48" s="44">
        <f>IF(H48,H48/O48,"-")</f>
        <v>18.880959573337776</v>
      </c>
    </row>
    <row r="49" spans="1:21" ht="14.45" customHeight="1" x14ac:dyDescent="0.3">
      <c r="A49" s="42">
        <v>2023</v>
      </c>
      <c r="B49" s="43" t="s">
        <v>391</v>
      </c>
      <c r="C49" s="43" t="s">
        <v>67</v>
      </c>
      <c r="D49" s="44">
        <v>193120</v>
      </c>
      <c r="E49" s="44">
        <v>178080</v>
      </c>
      <c r="F49" s="44">
        <v>6966</v>
      </c>
      <c r="G49" s="44">
        <v>8074</v>
      </c>
      <c r="H49" s="44">
        <v>115278</v>
      </c>
      <c r="I49" s="44">
        <v>77842</v>
      </c>
      <c r="J49" s="44">
        <v>216</v>
      </c>
      <c r="K49" s="44">
        <v>96</v>
      </c>
      <c r="L49" s="44">
        <v>14302</v>
      </c>
      <c r="M49" s="44">
        <v>13613</v>
      </c>
      <c r="N49" s="44">
        <v>689</v>
      </c>
      <c r="O49" s="44">
        <v>10392</v>
      </c>
      <c r="P49" s="44">
        <v>3910</v>
      </c>
      <c r="Q49" s="39">
        <f>D49/D$9</f>
        <v>1.7203642055208083E-2</v>
      </c>
      <c r="R49" s="39">
        <f>L49/L$9</f>
        <v>2.3931475194227798E-2</v>
      </c>
      <c r="S49" s="44">
        <f t="shared" si="6"/>
        <v>13.503006572507342</v>
      </c>
      <c r="T49" s="44">
        <f t="shared" si="7"/>
        <v>13.081613163887461</v>
      </c>
      <c r="U49" s="44">
        <f>IF(H49,H49/O49,"-")</f>
        <v>11.09295612009238</v>
      </c>
    </row>
    <row r="50" spans="1:21" ht="14.45" customHeight="1" x14ac:dyDescent="0.3">
      <c r="A50" s="42">
        <v>2023</v>
      </c>
      <c r="B50" s="43" t="s">
        <v>391</v>
      </c>
      <c r="C50" s="43" t="s">
        <v>86</v>
      </c>
      <c r="D50" s="44">
        <v>1986</v>
      </c>
      <c r="E50" s="44">
        <v>785</v>
      </c>
      <c r="F50" s="44">
        <v>212</v>
      </c>
      <c r="G50" s="44">
        <v>989</v>
      </c>
      <c r="H50" s="44">
        <v>826</v>
      </c>
      <c r="I50" s="44">
        <v>1160</v>
      </c>
      <c r="J50" s="44">
        <v>95</v>
      </c>
      <c r="K50" s="44">
        <v>43</v>
      </c>
      <c r="L50" s="44">
        <v>171</v>
      </c>
      <c r="M50" s="44">
        <v>93</v>
      </c>
      <c r="N50" s="44">
        <v>78</v>
      </c>
      <c r="O50" s="44">
        <v>48</v>
      </c>
      <c r="P50" s="44">
        <v>123</v>
      </c>
      <c r="Q50" s="39">
        <f>D50/D$9</f>
        <v>1.7691814996708395E-4</v>
      </c>
      <c r="R50" s="39">
        <f>L50/L$9</f>
        <v>2.8613356580988348E-4</v>
      </c>
      <c r="S50" s="44">
        <f t="shared" si="6"/>
        <v>11.614035087719298</v>
      </c>
      <c r="T50" s="44">
        <f t="shared" si="7"/>
        <v>8.4408602150537639</v>
      </c>
      <c r="U50" s="44">
        <f>IF(H50,H50/O50,"-")</f>
        <v>17.208333333333332</v>
      </c>
    </row>
    <row r="51" spans="1:21" ht="14.45" customHeight="1" x14ac:dyDescent="0.3">
      <c r="A51" s="46">
        <v>2023</v>
      </c>
      <c r="B51" s="46" t="s">
        <v>36</v>
      </c>
      <c r="C51" s="46" t="s">
        <v>36</v>
      </c>
      <c r="D51" s="47">
        <f>SUM(D48:D50)</f>
        <v>11225530</v>
      </c>
      <c r="E51" s="47">
        <f t="shared" ref="E51:P51" si="21">SUM(E48:E50)</f>
        <v>9383525</v>
      </c>
      <c r="F51" s="47">
        <f t="shared" si="21"/>
        <v>1585774</v>
      </c>
      <c r="G51" s="47">
        <f t="shared" si="21"/>
        <v>256231</v>
      </c>
      <c r="H51" s="47">
        <f t="shared" si="21"/>
        <v>1928695</v>
      </c>
      <c r="I51" s="47">
        <f t="shared" si="21"/>
        <v>9296835</v>
      </c>
      <c r="J51" s="47">
        <f t="shared" si="21"/>
        <v>1852</v>
      </c>
      <c r="K51" s="47">
        <f t="shared" si="21"/>
        <v>517</v>
      </c>
      <c r="L51" s="47">
        <f t="shared" si="21"/>
        <v>597623</v>
      </c>
      <c r="M51" s="47">
        <f t="shared" si="21"/>
        <v>510367</v>
      </c>
      <c r="N51" s="47">
        <f t="shared" si="21"/>
        <v>87256</v>
      </c>
      <c r="O51" s="47">
        <f t="shared" si="21"/>
        <v>106441</v>
      </c>
      <c r="P51" s="47">
        <f t="shared" si="21"/>
        <v>491182</v>
      </c>
      <c r="Q51" s="48">
        <f>D51/D51</f>
        <v>1</v>
      </c>
      <c r="R51" s="48">
        <f>L51/L51</f>
        <v>1</v>
      </c>
      <c r="S51" s="47">
        <f t="shared" si="6"/>
        <v>18.783631152080826</v>
      </c>
      <c r="T51" s="47">
        <f t="shared" si="7"/>
        <v>18.385838034198919</v>
      </c>
      <c r="U51" s="47">
        <f>H51/O51</f>
        <v>18.119850433573529</v>
      </c>
    </row>
    <row r="53" spans="1:21" ht="14.45" customHeight="1" x14ac:dyDescent="0.35">
      <c r="A53" s="2" t="s">
        <v>743</v>
      </c>
      <c r="C53" s="12"/>
      <c r="E53" s="10"/>
      <c r="J53" s="14"/>
      <c r="O53" s="10"/>
      <c r="P53" s="10"/>
      <c r="Q53" s="10"/>
      <c r="R53" s="10"/>
    </row>
    <row r="54" spans="1:21" ht="14.45" customHeight="1" x14ac:dyDescent="0.35">
      <c r="A54" s="2"/>
      <c r="C54" s="12"/>
      <c r="D54" s="13"/>
      <c r="E54" s="10"/>
      <c r="J54" s="14"/>
      <c r="O54" s="10"/>
      <c r="P54" s="10"/>
      <c r="Q54" s="10"/>
      <c r="R54" s="10"/>
    </row>
    <row r="55" spans="1:21" ht="14.45" customHeight="1" x14ac:dyDescent="0.35">
      <c r="A55" s="2"/>
      <c r="C55" s="12"/>
      <c r="D55" s="13"/>
      <c r="E55" s="10"/>
      <c r="J55" s="14"/>
      <c r="O55" s="10"/>
      <c r="P55" s="10"/>
      <c r="Q55" s="10"/>
      <c r="R55" s="10"/>
    </row>
    <row r="56" spans="1:21" ht="14.45" customHeight="1" x14ac:dyDescent="0.35">
      <c r="A56" s="2"/>
    </row>
  </sheetData>
  <hyperlinks>
    <hyperlink ref="A3" location="Innehåll!A1" display="Tillbaka till Innehåll" xr:uid="{1D86ED43-901F-4498-B7D2-BFD94A7EB62A}"/>
  </hyperlinks>
  <pageMargins left="0.7" right="0.7" top="0.75" bottom="0.75" header="0.3" footer="0.3"/>
  <pageSetup paperSize="9" orientation="portrait" r:id="rId1"/>
  <ignoredErrors>
    <ignoredError sqref="Q15:U15 U21 U27 U31 U35 U39 U43 U47" formula="1"/>
    <ignoredError sqref="D15:P15" formula="1" formulaRange="1"/>
    <ignoredError sqref="T26" evalError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09241-DFDD-4034-A5EB-FE34D249B2D1}">
  <dimension ref="A1:G60"/>
  <sheetViews>
    <sheetView showGridLines="0" workbookViewId="0"/>
  </sheetViews>
  <sheetFormatPr defaultColWidth="9.19921875" defaultRowHeight="14.45" customHeight="1" x14ac:dyDescent="0.3"/>
  <cols>
    <col min="1" max="1" width="7.796875" style="3" customWidth="1"/>
    <col min="2" max="2" width="26.6640625" style="3" bestFit="1" customWidth="1"/>
    <col min="3" max="3" width="23.53125" style="3" bestFit="1" customWidth="1"/>
    <col min="4" max="6" width="11.86328125" style="3" customWidth="1"/>
    <col min="7" max="16384" width="9.19921875" style="3"/>
  </cols>
  <sheetData>
    <row r="1" spans="1:6" s="16" customFormat="1" ht="14.45" customHeight="1" x14ac:dyDescent="0.45">
      <c r="A1" s="79" t="s">
        <v>698</v>
      </c>
    </row>
    <row r="2" spans="1:6" s="16" customFormat="1" ht="14.45" customHeight="1" x14ac:dyDescent="0.45">
      <c r="A2" s="80" t="s">
        <v>734</v>
      </c>
    </row>
    <row r="3" spans="1:6" s="16" customFormat="1" ht="14.45" customHeight="1" x14ac:dyDescent="0.45">
      <c r="A3" s="81" t="s">
        <v>71</v>
      </c>
    </row>
    <row r="4" spans="1:6" s="16" customFormat="1" ht="14.45" customHeight="1" x14ac:dyDescent="0.45"/>
    <row r="5" spans="1:6" s="16" customFormat="1" ht="14.45" customHeight="1" x14ac:dyDescent="0.45"/>
    <row r="6" spans="1:6" s="12" customFormat="1" ht="25.05" customHeight="1" x14ac:dyDescent="0.45">
      <c r="A6" s="41" t="s">
        <v>43</v>
      </c>
      <c r="B6" s="41" t="s">
        <v>42</v>
      </c>
      <c r="C6" s="41" t="s">
        <v>62</v>
      </c>
      <c r="D6" s="41" t="s">
        <v>48</v>
      </c>
      <c r="E6" s="41" t="s">
        <v>399</v>
      </c>
      <c r="F6" s="41" t="s">
        <v>41</v>
      </c>
    </row>
    <row r="7" spans="1:6" ht="14.45" customHeight="1" x14ac:dyDescent="0.3">
      <c r="A7" s="49">
        <v>2025</v>
      </c>
      <c r="B7" s="50" t="s">
        <v>701</v>
      </c>
      <c r="C7" s="49" t="s">
        <v>63</v>
      </c>
      <c r="D7" s="51">
        <v>855524</v>
      </c>
      <c r="E7" s="51">
        <v>81</v>
      </c>
      <c r="F7" s="51">
        <v>47210</v>
      </c>
    </row>
    <row r="8" spans="1:6" ht="14.45" customHeight="1" x14ac:dyDescent="0.3">
      <c r="A8" s="49">
        <v>2025</v>
      </c>
      <c r="B8" s="50" t="s">
        <v>701</v>
      </c>
      <c r="C8" s="49" t="s">
        <v>702</v>
      </c>
      <c r="D8" s="51">
        <v>1565970</v>
      </c>
      <c r="E8" s="51">
        <v>181</v>
      </c>
      <c r="F8" s="51">
        <v>112530</v>
      </c>
    </row>
    <row r="9" spans="1:6" ht="14.45" customHeight="1" x14ac:dyDescent="0.3">
      <c r="A9" s="49">
        <v>2025</v>
      </c>
      <c r="B9" s="50" t="s">
        <v>701</v>
      </c>
      <c r="C9" s="49" t="s">
        <v>70</v>
      </c>
      <c r="D9" s="51">
        <v>5493072</v>
      </c>
      <c r="E9" s="51">
        <v>117</v>
      </c>
      <c r="F9" s="51">
        <v>293873</v>
      </c>
    </row>
    <row r="10" spans="1:6" ht="14.45" customHeight="1" x14ac:dyDescent="0.3">
      <c r="A10" s="49">
        <v>2025</v>
      </c>
      <c r="B10" s="50" t="s">
        <v>701</v>
      </c>
      <c r="C10" s="49" t="s">
        <v>64</v>
      </c>
      <c r="D10" s="51">
        <v>365290</v>
      </c>
      <c r="E10" s="51">
        <v>105</v>
      </c>
      <c r="F10" s="51">
        <v>24418</v>
      </c>
    </row>
    <row r="11" spans="1:6" ht="14.45" customHeight="1" x14ac:dyDescent="0.3">
      <c r="A11" s="49">
        <v>2025</v>
      </c>
      <c r="B11" s="50" t="s">
        <v>701</v>
      </c>
      <c r="C11" s="49" t="s">
        <v>65</v>
      </c>
      <c r="D11" s="51">
        <v>98</v>
      </c>
      <c r="E11" s="51">
        <v>5</v>
      </c>
      <c r="F11" s="51">
        <v>10</v>
      </c>
    </row>
    <row r="12" spans="1:6" ht="14.45" customHeight="1" x14ac:dyDescent="0.3">
      <c r="A12" s="49">
        <v>2025</v>
      </c>
      <c r="B12" s="50" t="s">
        <v>72</v>
      </c>
      <c r="C12" s="49" t="s">
        <v>63</v>
      </c>
      <c r="D12" s="51">
        <v>229049</v>
      </c>
      <c r="E12" s="51">
        <v>43</v>
      </c>
      <c r="F12" s="51">
        <v>15361</v>
      </c>
    </row>
    <row r="13" spans="1:6" ht="14.45" customHeight="1" x14ac:dyDescent="0.3">
      <c r="A13" s="49">
        <v>2025</v>
      </c>
      <c r="B13" s="50" t="s">
        <v>72</v>
      </c>
      <c r="C13" s="49" t="s">
        <v>702</v>
      </c>
      <c r="D13" s="51">
        <v>213560</v>
      </c>
      <c r="E13" s="51">
        <v>120</v>
      </c>
      <c r="F13" s="51">
        <v>13958</v>
      </c>
    </row>
    <row r="14" spans="1:6" ht="14.45" customHeight="1" x14ac:dyDescent="0.3">
      <c r="A14" s="49">
        <v>2025</v>
      </c>
      <c r="B14" s="50" t="s">
        <v>72</v>
      </c>
      <c r="C14" s="49" t="s">
        <v>70</v>
      </c>
      <c r="D14" s="51">
        <v>747628</v>
      </c>
      <c r="E14" s="51">
        <v>53</v>
      </c>
      <c r="F14" s="51">
        <v>34887</v>
      </c>
    </row>
    <row r="15" spans="1:6" ht="14.45" customHeight="1" x14ac:dyDescent="0.3">
      <c r="A15" s="49">
        <v>2025</v>
      </c>
      <c r="B15" s="50" t="s">
        <v>72</v>
      </c>
      <c r="C15" s="49" t="s">
        <v>64</v>
      </c>
      <c r="D15" s="51">
        <v>7864</v>
      </c>
      <c r="E15" s="51">
        <v>30</v>
      </c>
      <c r="F15" s="51">
        <v>411</v>
      </c>
    </row>
    <row r="16" spans="1:6" ht="14.45" customHeight="1" x14ac:dyDescent="0.3">
      <c r="A16" s="49">
        <v>2025</v>
      </c>
      <c r="B16" s="50" t="s">
        <v>72</v>
      </c>
      <c r="C16" s="49" t="s">
        <v>65</v>
      </c>
      <c r="D16" s="51">
        <v>218</v>
      </c>
      <c r="E16" s="51">
        <v>6</v>
      </c>
      <c r="F16" s="51">
        <v>9</v>
      </c>
    </row>
    <row r="17" spans="1:7" ht="14.45" customHeight="1" x14ac:dyDescent="0.3">
      <c r="A17" s="49">
        <v>2025</v>
      </c>
      <c r="B17" s="50" t="s">
        <v>73</v>
      </c>
      <c r="C17" s="49" t="s">
        <v>63</v>
      </c>
      <c r="D17" s="51">
        <v>60464</v>
      </c>
      <c r="E17" s="51">
        <v>287</v>
      </c>
      <c r="F17" s="51">
        <v>5540</v>
      </c>
    </row>
    <row r="18" spans="1:7" ht="14.45" customHeight="1" x14ac:dyDescent="0.3">
      <c r="A18" s="49">
        <v>2025</v>
      </c>
      <c r="B18" s="50" t="s">
        <v>73</v>
      </c>
      <c r="C18" s="49" t="s">
        <v>702</v>
      </c>
      <c r="D18" s="51">
        <v>61516</v>
      </c>
      <c r="E18" s="51">
        <v>411</v>
      </c>
      <c r="F18" s="51">
        <v>1942</v>
      </c>
    </row>
    <row r="19" spans="1:7" ht="14.45" customHeight="1" x14ac:dyDescent="0.3">
      <c r="A19" s="49">
        <v>2025</v>
      </c>
      <c r="B19" s="50" t="s">
        <v>73</v>
      </c>
      <c r="C19" s="49" t="s">
        <v>70</v>
      </c>
      <c r="D19" s="51">
        <v>115600</v>
      </c>
      <c r="E19" s="51">
        <v>401</v>
      </c>
      <c r="F19" s="51">
        <v>3070</v>
      </c>
    </row>
    <row r="20" spans="1:7" ht="14.45" customHeight="1" x14ac:dyDescent="0.3">
      <c r="A20" s="49">
        <v>2025</v>
      </c>
      <c r="B20" s="50" t="s">
        <v>73</v>
      </c>
      <c r="C20" s="49" t="s">
        <v>64</v>
      </c>
      <c r="D20" s="51">
        <v>38840</v>
      </c>
      <c r="E20" s="51">
        <v>174</v>
      </c>
      <c r="F20" s="51">
        <v>1595</v>
      </c>
    </row>
    <row r="21" spans="1:7" ht="14.45" customHeight="1" x14ac:dyDescent="0.3">
      <c r="A21" s="49">
        <v>2025</v>
      </c>
      <c r="B21" s="50" t="s">
        <v>73</v>
      </c>
      <c r="C21" s="49" t="s">
        <v>65</v>
      </c>
      <c r="D21" s="51">
        <v>283</v>
      </c>
      <c r="E21" s="51">
        <v>11</v>
      </c>
      <c r="F21" s="51">
        <v>14</v>
      </c>
    </row>
    <row r="22" spans="1:7" ht="14.45" customHeight="1" x14ac:dyDescent="0.3">
      <c r="A22" s="49">
        <v>2025</v>
      </c>
      <c r="B22" s="50" t="s">
        <v>65</v>
      </c>
      <c r="C22" s="50" t="s">
        <v>65</v>
      </c>
      <c r="D22" s="51">
        <v>645</v>
      </c>
      <c r="E22" s="51">
        <v>12</v>
      </c>
      <c r="F22" s="51">
        <v>18</v>
      </c>
    </row>
    <row r="23" spans="1:7" ht="14.45" customHeight="1" x14ac:dyDescent="0.3">
      <c r="A23" s="46">
        <v>2025</v>
      </c>
      <c r="B23" s="46" t="s">
        <v>36</v>
      </c>
      <c r="C23" s="46" t="s">
        <v>36</v>
      </c>
      <c r="D23" s="47">
        <f>SUM(D7:D22)</f>
        <v>9755621</v>
      </c>
      <c r="E23" s="47">
        <f>SUM(E7:E22)</f>
        <v>2037</v>
      </c>
      <c r="F23" s="47">
        <f>SUM(F7:F22)</f>
        <v>554846</v>
      </c>
    </row>
    <row r="24" spans="1:7" ht="14.45" customHeight="1" x14ac:dyDescent="0.3">
      <c r="A24" s="49">
        <v>2024</v>
      </c>
      <c r="B24" s="50" t="s">
        <v>701</v>
      </c>
      <c r="C24" s="49" t="s">
        <v>63</v>
      </c>
      <c r="D24" s="51">
        <v>1650990</v>
      </c>
      <c r="E24" s="51">
        <v>76</v>
      </c>
      <c r="F24" s="51">
        <v>85366</v>
      </c>
    </row>
    <row r="25" spans="1:7" ht="14.45" customHeight="1" x14ac:dyDescent="0.3">
      <c r="A25" s="49">
        <v>2024</v>
      </c>
      <c r="B25" s="50" t="s">
        <v>701</v>
      </c>
      <c r="C25" s="49" t="s">
        <v>702</v>
      </c>
      <c r="D25" s="51">
        <v>998787</v>
      </c>
      <c r="E25" s="51">
        <v>199</v>
      </c>
      <c r="F25" s="51">
        <v>83878</v>
      </c>
    </row>
    <row r="26" spans="1:7" ht="14.45" customHeight="1" x14ac:dyDescent="0.3">
      <c r="A26" s="49">
        <v>2024</v>
      </c>
      <c r="B26" s="50" t="s">
        <v>701</v>
      </c>
      <c r="C26" s="49" t="s">
        <v>70</v>
      </c>
      <c r="D26" s="51">
        <v>5767118</v>
      </c>
      <c r="E26" s="51">
        <v>113</v>
      </c>
      <c r="F26" s="51">
        <v>289754</v>
      </c>
    </row>
    <row r="27" spans="1:7" ht="14.45" customHeight="1" x14ac:dyDescent="0.3">
      <c r="A27" s="49">
        <v>2024</v>
      </c>
      <c r="B27" s="50" t="s">
        <v>701</v>
      </c>
      <c r="C27" s="49" t="s">
        <v>64</v>
      </c>
      <c r="D27" s="51">
        <v>493854</v>
      </c>
      <c r="E27" s="51">
        <v>88</v>
      </c>
      <c r="F27" s="51">
        <v>33993</v>
      </c>
      <c r="G27" s="10"/>
    </row>
    <row r="28" spans="1:7" ht="14.45" customHeight="1" x14ac:dyDescent="0.3">
      <c r="A28" s="49">
        <v>2024</v>
      </c>
      <c r="B28" s="50" t="s">
        <v>701</v>
      </c>
      <c r="C28" s="49" t="s">
        <v>65</v>
      </c>
      <c r="D28" s="51">
        <v>115</v>
      </c>
      <c r="E28" s="51">
        <v>7</v>
      </c>
      <c r="F28" s="51">
        <v>30</v>
      </c>
    </row>
    <row r="29" spans="1:7" ht="14.45" customHeight="1" x14ac:dyDescent="0.3">
      <c r="A29" s="49">
        <v>2024</v>
      </c>
      <c r="B29" s="50" t="s">
        <v>72</v>
      </c>
      <c r="C29" s="49" t="s">
        <v>63</v>
      </c>
      <c r="D29" s="51">
        <v>626871</v>
      </c>
      <c r="E29" s="51">
        <v>53</v>
      </c>
      <c r="F29" s="51">
        <v>37237</v>
      </c>
    </row>
    <row r="30" spans="1:7" ht="14.45" customHeight="1" x14ac:dyDescent="0.3">
      <c r="A30" s="49">
        <v>2024</v>
      </c>
      <c r="B30" s="50" t="s">
        <v>72</v>
      </c>
      <c r="C30" s="49" t="s">
        <v>702</v>
      </c>
      <c r="D30" s="51">
        <v>42896</v>
      </c>
      <c r="E30" s="51">
        <v>124</v>
      </c>
      <c r="F30" s="51">
        <v>3272</v>
      </c>
    </row>
    <row r="31" spans="1:7" ht="14.45" customHeight="1" x14ac:dyDescent="0.3">
      <c r="A31" s="49">
        <v>2024</v>
      </c>
      <c r="B31" s="50" t="s">
        <v>72</v>
      </c>
      <c r="C31" s="49" t="s">
        <v>70</v>
      </c>
      <c r="D31" s="51">
        <v>497696</v>
      </c>
      <c r="E31" s="51">
        <v>54</v>
      </c>
      <c r="F31" s="51">
        <v>26857</v>
      </c>
    </row>
    <row r="32" spans="1:7" ht="14.45" customHeight="1" x14ac:dyDescent="0.3">
      <c r="A32" s="49">
        <v>2024</v>
      </c>
      <c r="B32" s="50" t="s">
        <v>72</v>
      </c>
      <c r="C32" s="49" t="s">
        <v>64</v>
      </c>
      <c r="D32" s="51">
        <v>55266</v>
      </c>
      <c r="E32" s="51">
        <v>27</v>
      </c>
      <c r="F32" s="51">
        <v>4360</v>
      </c>
    </row>
    <row r="33" spans="1:6" ht="14.45" customHeight="1" x14ac:dyDescent="0.3">
      <c r="A33" s="49">
        <v>2024</v>
      </c>
      <c r="B33" s="50" t="s">
        <v>72</v>
      </c>
      <c r="C33" s="49" t="s">
        <v>65</v>
      </c>
      <c r="D33" s="51">
        <v>202</v>
      </c>
      <c r="E33" s="51">
        <v>10</v>
      </c>
      <c r="F33" s="51">
        <v>11</v>
      </c>
    </row>
    <row r="34" spans="1:6" ht="14.45" customHeight="1" x14ac:dyDescent="0.3">
      <c r="A34" s="49">
        <v>2024</v>
      </c>
      <c r="B34" s="50" t="s">
        <v>73</v>
      </c>
      <c r="C34" s="49" t="s">
        <v>63</v>
      </c>
      <c r="D34" s="51">
        <v>25908</v>
      </c>
      <c r="E34" s="51">
        <v>229</v>
      </c>
      <c r="F34" s="51">
        <v>2654</v>
      </c>
    </row>
    <row r="35" spans="1:6" ht="14.45" customHeight="1" x14ac:dyDescent="0.3">
      <c r="A35" s="49">
        <v>2024</v>
      </c>
      <c r="B35" s="50" t="s">
        <v>73</v>
      </c>
      <c r="C35" s="49" t="s">
        <v>702</v>
      </c>
      <c r="D35" s="51">
        <v>45632</v>
      </c>
      <c r="E35" s="51">
        <v>336</v>
      </c>
      <c r="F35" s="51">
        <v>1736</v>
      </c>
    </row>
    <row r="36" spans="1:6" ht="14.45" customHeight="1" x14ac:dyDescent="0.3">
      <c r="A36" s="49">
        <v>2024</v>
      </c>
      <c r="B36" s="50" t="s">
        <v>73</v>
      </c>
      <c r="C36" s="49" t="s">
        <v>70</v>
      </c>
      <c r="D36" s="51">
        <v>105045</v>
      </c>
      <c r="E36" s="51">
        <v>390</v>
      </c>
      <c r="F36" s="51">
        <v>3571</v>
      </c>
    </row>
    <row r="37" spans="1:6" ht="14.45" customHeight="1" x14ac:dyDescent="0.3">
      <c r="A37" s="49">
        <v>2024</v>
      </c>
      <c r="B37" s="50" t="s">
        <v>73</v>
      </c>
      <c r="C37" s="49" t="s">
        <v>64</v>
      </c>
      <c r="D37" s="51">
        <v>14705</v>
      </c>
      <c r="E37" s="51">
        <v>131</v>
      </c>
      <c r="F37" s="51">
        <v>639</v>
      </c>
    </row>
    <row r="38" spans="1:6" ht="14.45" customHeight="1" x14ac:dyDescent="0.3">
      <c r="A38" s="49">
        <v>2024</v>
      </c>
      <c r="B38" s="50" t="s">
        <v>73</v>
      </c>
      <c r="C38" s="49" t="s">
        <v>65</v>
      </c>
      <c r="D38" s="51">
        <v>393</v>
      </c>
      <c r="E38" s="51">
        <v>13</v>
      </c>
      <c r="F38" s="51">
        <v>19</v>
      </c>
    </row>
    <row r="39" spans="1:6" ht="14.45" customHeight="1" x14ac:dyDescent="0.3">
      <c r="A39" s="49">
        <v>2024</v>
      </c>
      <c r="B39" s="50" t="s">
        <v>65</v>
      </c>
      <c r="C39" s="49" t="s">
        <v>65</v>
      </c>
      <c r="D39" s="51">
        <v>362</v>
      </c>
      <c r="E39" s="51">
        <v>9</v>
      </c>
      <c r="F39" s="51">
        <v>19</v>
      </c>
    </row>
    <row r="40" spans="1:6" ht="14.45" customHeight="1" x14ac:dyDescent="0.3">
      <c r="A40" s="46">
        <v>2024</v>
      </c>
      <c r="B40" s="46" t="s">
        <v>36</v>
      </c>
      <c r="C40" s="46" t="s">
        <v>36</v>
      </c>
      <c r="D40" s="47">
        <f>SUM(D24:D39)</f>
        <v>10325840</v>
      </c>
      <c r="E40" s="47">
        <f>SUM(E24:E39)</f>
        <v>1859</v>
      </c>
      <c r="F40" s="47">
        <f>SUM(F24:F39)</f>
        <v>573396</v>
      </c>
    </row>
    <row r="41" spans="1:6" ht="14.45" customHeight="1" x14ac:dyDescent="0.3">
      <c r="A41" s="49">
        <v>2023</v>
      </c>
      <c r="B41" s="50" t="s">
        <v>701</v>
      </c>
      <c r="C41" s="49" t="s">
        <v>63</v>
      </c>
      <c r="D41" s="51">
        <v>1316470</v>
      </c>
      <c r="E41" s="51">
        <v>124</v>
      </c>
      <c r="F41" s="51">
        <v>69819</v>
      </c>
    </row>
    <row r="42" spans="1:6" ht="14.45" customHeight="1" x14ac:dyDescent="0.3">
      <c r="A42" s="49">
        <v>2023</v>
      </c>
      <c r="B42" s="50" t="s">
        <v>701</v>
      </c>
      <c r="C42" s="49" t="s">
        <v>702</v>
      </c>
      <c r="D42" s="51">
        <v>868074</v>
      </c>
      <c r="E42" s="51">
        <v>201</v>
      </c>
      <c r="F42" s="51">
        <v>77598</v>
      </c>
    </row>
    <row r="43" spans="1:6" ht="14.45" customHeight="1" x14ac:dyDescent="0.3">
      <c r="A43" s="49">
        <v>2023</v>
      </c>
      <c r="B43" s="50" t="s">
        <v>701</v>
      </c>
      <c r="C43" s="49" t="s">
        <v>70</v>
      </c>
      <c r="D43" s="51">
        <v>6996413</v>
      </c>
      <c r="E43" s="51">
        <v>115</v>
      </c>
      <c r="F43" s="51">
        <v>349995</v>
      </c>
    </row>
    <row r="44" spans="1:6" ht="14.45" customHeight="1" x14ac:dyDescent="0.3">
      <c r="A44" s="49">
        <v>2023</v>
      </c>
      <c r="B44" s="50" t="s">
        <v>701</v>
      </c>
      <c r="C44" s="49" t="s">
        <v>64</v>
      </c>
      <c r="D44" s="51">
        <v>202256</v>
      </c>
      <c r="E44" s="51">
        <v>66</v>
      </c>
      <c r="F44" s="51">
        <v>12897</v>
      </c>
    </row>
    <row r="45" spans="1:6" ht="14.45" customHeight="1" x14ac:dyDescent="0.3">
      <c r="A45" s="49">
        <v>2023</v>
      </c>
      <c r="B45" s="50" t="s">
        <v>701</v>
      </c>
      <c r="C45" s="49" t="s">
        <v>65</v>
      </c>
      <c r="D45" s="51">
        <v>312</v>
      </c>
      <c r="E45" s="51">
        <v>11</v>
      </c>
      <c r="F45" s="51">
        <v>58</v>
      </c>
    </row>
    <row r="46" spans="1:6" ht="14.45" customHeight="1" x14ac:dyDescent="0.3">
      <c r="A46" s="49">
        <v>2023</v>
      </c>
      <c r="B46" s="50" t="s">
        <v>72</v>
      </c>
      <c r="C46" s="49" t="s">
        <v>63</v>
      </c>
      <c r="D46" s="51">
        <v>529764</v>
      </c>
      <c r="E46" s="51">
        <v>52</v>
      </c>
      <c r="F46" s="51">
        <v>29677</v>
      </c>
    </row>
    <row r="47" spans="1:6" ht="14.45" customHeight="1" x14ac:dyDescent="0.3">
      <c r="A47" s="49">
        <v>2023</v>
      </c>
      <c r="B47" s="50" t="s">
        <v>72</v>
      </c>
      <c r="C47" s="49" t="s">
        <v>702</v>
      </c>
      <c r="D47" s="51">
        <v>39366</v>
      </c>
      <c r="E47" s="51">
        <v>92</v>
      </c>
      <c r="F47" s="51">
        <v>2762</v>
      </c>
    </row>
    <row r="48" spans="1:6" ht="14.45" customHeight="1" x14ac:dyDescent="0.3">
      <c r="A48" s="49">
        <v>2023</v>
      </c>
      <c r="B48" s="50" t="s">
        <v>72</v>
      </c>
      <c r="C48" s="49" t="s">
        <v>70</v>
      </c>
      <c r="D48" s="51">
        <v>975519</v>
      </c>
      <c r="E48" s="51">
        <v>49</v>
      </c>
      <c r="F48" s="51">
        <v>35383</v>
      </c>
    </row>
    <row r="49" spans="1:6" ht="14.45" customHeight="1" x14ac:dyDescent="0.3">
      <c r="A49" s="49">
        <v>2023</v>
      </c>
      <c r="B49" s="50" t="s">
        <v>72</v>
      </c>
      <c r="C49" s="49" t="s">
        <v>64</v>
      </c>
      <c r="D49" s="51">
        <v>41027</v>
      </c>
      <c r="E49" s="51">
        <v>30</v>
      </c>
      <c r="F49" s="51">
        <v>2689</v>
      </c>
    </row>
    <row r="50" spans="1:6" ht="14.45" customHeight="1" x14ac:dyDescent="0.3">
      <c r="A50" s="49">
        <v>2023</v>
      </c>
      <c r="B50" s="50" t="s">
        <v>72</v>
      </c>
      <c r="C50" s="49" t="s">
        <v>65</v>
      </c>
      <c r="D50" s="51">
        <v>98</v>
      </c>
      <c r="E50" s="51">
        <v>4</v>
      </c>
      <c r="F50" s="51">
        <v>7</v>
      </c>
    </row>
    <row r="51" spans="1:6" ht="14.45" customHeight="1" x14ac:dyDescent="0.3">
      <c r="A51" s="49">
        <v>2023</v>
      </c>
      <c r="B51" s="50" t="s">
        <v>73</v>
      </c>
      <c r="C51" s="49" t="s">
        <v>63</v>
      </c>
      <c r="D51" s="51">
        <v>82461</v>
      </c>
      <c r="E51" s="51">
        <v>233</v>
      </c>
      <c r="F51" s="51">
        <v>6945</v>
      </c>
    </row>
    <row r="52" spans="1:6" ht="14.45" customHeight="1" x14ac:dyDescent="0.3">
      <c r="A52" s="49">
        <v>2023</v>
      </c>
      <c r="B52" s="50" t="s">
        <v>73</v>
      </c>
      <c r="C52" s="49" t="s">
        <v>702</v>
      </c>
      <c r="D52" s="51">
        <v>41860</v>
      </c>
      <c r="E52" s="51">
        <v>346</v>
      </c>
      <c r="F52" s="51">
        <v>3893</v>
      </c>
    </row>
    <row r="53" spans="1:6" ht="14.45" customHeight="1" x14ac:dyDescent="0.3">
      <c r="A53" s="49">
        <v>2023</v>
      </c>
      <c r="B53" s="50" t="s">
        <v>73</v>
      </c>
      <c r="C53" s="49" t="s">
        <v>70</v>
      </c>
      <c r="D53" s="51">
        <v>111053</v>
      </c>
      <c r="E53" s="51">
        <v>372</v>
      </c>
      <c r="F53" s="51">
        <v>4626</v>
      </c>
    </row>
    <row r="54" spans="1:6" ht="14.45" customHeight="1" x14ac:dyDescent="0.3">
      <c r="A54" s="49">
        <v>2023</v>
      </c>
      <c r="B54" s="50" t="s">
        <v>73</v>
      </c>
      <c r="C54" s="49" t="s">
        <v>64</v>
      </c>
      <c r="D54" s="51">
        <v>20278</v>
      </c>
      <c r="E54" s="51">
        <v>140</v>
      </c>
      <c r="F54" s="51">
        <v>1241</v>
      </c>
    </row>
    <row r="55" spans="1:6" ht="14.45" customHeight="1" x14ac:dyDescent="0.3">
      <c r="A55" s="49">
        <v>2023</v>
      </c>
      <c r="B55" s="50" t="s">
        <v>73</v>
      </c>
      <c r="C55" s="49" t="s">
        <v>65</v>
      </c>
      <c r="D55" s="51">
        <v>244</v>
      </c>
      <c r="E55" s="51">
        <v>7</v>
      </c>
      <c r="F55" s="51">
        <v>7</v>
      </c>
    </row>
    <row r="56" spans="1:6" ht="14.45" customHeight="1" x14ac:dyDescent="0.3">
      <c r="A56" s="49">
        <v>2023</v>
      </c>
      <c r="B56" s="50" t="s">
        <v>65</v>
      </c>
      <c r="C56" s="49" t="s">
        <v>65</v>
      </c>
      <c r="D56" s="51">
        <v>335</v>
      </c>
      <c r="E56" s="51">
        <v>10</v>
      </c>
      <c r="F56" s="51">
        <v>26</v>
      </c>
    </row>
    <row r="57" spans="1:6" ht="14.45" customHeight="1" x14ac:dyDescent="0.3">
      <c r="A57" s="46">
        <v>2023</v>
      </c>
      <c r="B57" s="46" t="s">
        <v>36</v>
      </c>
      <c r="C57" s="46" t="s">
        <v>36</v>
      </c>
      <c r="D57" s="47">
        <f>SUM(D41:D56)</f>
        <v>11225530</v>
      </c>
      <c r="E57" s="47">
        <f>SUM(E41:E56)</f>
        <v>1852</v>
      </c>
      <c r="F57" s="47">
        <f>SUM(F41:F56)</f>
        <v>597623</v>
      </c>
    </row>
    <row r="59" spans="1:6" ht="14.45" customHeight="1" x14ac:dyDescent="0.35">
      <c r="A59" s="2" t="s">
        <v>743</v>
      </c>
    </row>
    <row r="60" spans="1:6" ht="14.45" customHeight="1" x14ac:dyDescent="0.35">
      <c r="A60" s="2" t="s">
        <v>746</v>
      </c>
    </row>
  </sheetData>
  <hyperlinks>
    <hyperlink ref="A3" location="Innehåll!A1" display="Tillbaka till Innehåll" xr:uid="{3945ABB2-ED2F-4F5F-8649-D3A2BE90E97F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4D081-0179-4243-AFE8-8BA1954AD33F}">
  <dimension ref="A1:F44"/>
  <sheetViews>
    <sheetView showGridLines="0" workbookViewId="0"/>
  </sheetViews>
  <sheetFormatPr defaultColWidth="9.19921875" defaultRowHeight="14.45" customHeight="1" x14ac:dyDescent="0.3"/>
  <cols>
    <col min="1" max="1" width="7.796875" style="3" customWidth="1"/>
    <col min="2" max="2" width="15.6640625" style="3" bestFit="1" customWidth="1"/>
    <col min="3" max="6" width="11.86328125" style="3" customWidth="1"/>
    <col min="7" max="16384" width="9.19921875" style="3"/>
  </cols>
  <sheetData>
    <row r="1" spans="1:6" s="16" customFormat="1" ht="14.45" customHeight="1" x14ac:dyDescent="0.45">
      <c r="A1" s="79" t="s">
        <v>402</v>
      </c>
    </row>
    <row r="2" spans="1:6" s="16" customFormat="1" ht="14.45" customHeight="1" x14ac:dyDescent="0.45">
      <c r="A2" s="80" t="s">
        <v>407</v>
      </c>
    </row>
    <row r="3" spans="1:6" s="16" customFormat="1" ht="14.45" customHeight="1" x14ac:dyDescent="0.45">
      <c r="A3" s="81" t="s">
        <v>71</v>
      </c>
    </row>
    <row r="4" spans="1:6" s="16" customFormat="1" ht="14.45" customHeight="1" x14ac:dyDescent="0.45">
      <c r="A4" s="27"/>
    </row>
    <row r="5" spans="1:6" s="16" customFormat="1" ht="14.45" customHeight="1" x14ac:dyDescent="0.45">
      <c r="A5" s="27"/>
    </row>
    <row r="6" spans="1:6" ht="25.05" customHeight="1" x14ac:dyDescent="0.3">
      <c r="A6" s="52" t="s">
        <v>43</v>
      </c>
      <c r="B6" s="52" t="s">
        <v>52</v>
      </c>
      <c r="C6" s="52" t="s">
        <v>48</v>
      </c>
      <c r="D6" s="52" t="s">
        <v>41</v>
      </c>
      <c r="E6" s="52" t="s">
        <v>50</v>
      </c>
      <c r="F6" s="52" t="s">
        <v>51</v>
      </c>
    </row>
    <row r="7" spans="1:6" ht="14.45" customHeight="1" x14ac:dyDescent="0.3">
      <c r="A7" s="53">
        <v>2025</v>
      </c>
      <c r="B7" s="50" t="s">
        <v>49</v>
      </c>
      <c r="C7" s="54">
        <v>3005432</v>
      </c>
      <c r="D7" s="54">
        <v>111565</v>
      </c>
      <c r="E7" s="55">
        <f t="shared" ref="E7:E17" si="0">C7/C$18</f>
        <v>0.30807182853864457</v>
      </c>
      <c r="F7" s="55">
        <f t="shared" ref="F7:F17" si="1">D7/D$18</f>
        <v>0.20107381147201206</v>
      </c>
    </row>
    <row r="8" spans="1:6" ht="14.45" customHeight="1" x14ac:dyDescent="0.3">
      <c r="A8" s="53">
        <v>2025</v>
      </c>
      <c r="B8" s="50" t="s">
        <v>53</v>
      </c>
      <c r="C8" s="54">
        <v>1522174</v>
      </c>
      <c r="D8" s="54">
        <v>71499</v>
      </c>
      <c r="E8" s="55">
        <f t="shared" si="0"/>
        <v>0.15603045669773355</v>
      </c>
      <c r="F8" s="55">
        <f t="shared" si="1"/>
        <v>0.12886278354714642</v>
      </c>
    </row>
    <row r="9" spans="1:6" ht="14.45" customHeight="1" x14ac:dyDescent="0.3">
      <c r="A9" s="53">
        <v>2025</v>
      </c>
      <c r="B9" s="50" t="s">
        <v>54</v>
      </c>
      <c r="C9" s="54">
        <v>986205</v>
      </c>
      <c r="D9" s="54">
        <v>52120</v>
      </c>
      <c r="E9" s="55">
        <f t="shared" si="0"/>
        <v>0.10109095054020652</v>
      </c>
      <c r="F9" s="55">
        <f t="shared" si="1"/>
        <v>9.3935975027304872E-2</v>
      </c>
    </row>
    <row r="10" spans="1:6" ht="14.45" customHeight="1" x14ac:dyDescent="0.3">
      <c r="A10" s="53">
        <v>2025</v>
      </c>
      <c r="B10" s="50" t="s">
        <v>55</v>
      </c>
      <c r="C10" s="54">
        <v>813621</v>
      </c>
      <c r="D10" s="54">
        <v>42855</v>
      </c>
      <c r="E10" s="55">
        <f t="shared" si="0"/>
        <v>8.3400226392558716E-2</v>
      </c>
      <c r="F10" s="55">
        <f t="shared" si="1"/>
        <v>7.723764792392844E-2</v>
      </c>
    </row>
    <row r="11" spans="1:6" ht="14.45" customHeight="1" x14ac:dyDescent="0.3">
      <c r="A11" s="53">
        <v>2025</v>
      </c>
      <c r="B11" s="50" t="s">
        <v>56</v>
      </c>
      <c r="C11" s="54">
        <v>652234</v>
      </c>
      <c r="D11" s="54">
        <v>39102</v>
      </c>
      <c r="E11" s="55">
        <f t="shared" si="0"/>
        <v>6.6857250809558927E-2</v>
      </c>
      <c r="F11" s="55">
        <f t="shared" si="1"/>
        <v>7.04736088932785E-2</v>
      </c>
    </row>
    <row r="12" spans="1:6" ht="14.45" customHeight="1" x14ac:dyDescent="0.3">
      <c r="A12" s="53">
        <v>2025</v>
      </c>
      <c r="B12" s="50" t="s">
        <v>57</v>
      </c>
      <c r="C12" s="54">
        <v>402120</v>
      </c>
      <c r="D12" s="54">
        <v>28762</v>
      </c>
      <c r="E12" s="55">
        <f t="shared" si="0"/>
        <v>4.1219313460414256E-2</v>
      </c>
      <c r="F12" s="55">
        <f t="shared" si="1"/>
        <v>5.18378072474164E-2</v>
      </c>
    </row>
    <row r="13" spans="1:6" ht="14.45" customHeight="1" x14ac:dyDescent="0.3">
      <c r="A13" s="53">
        <v>2025</v>
      </c>
      <c r="B13" s="50" t="s">
        <v>58</v>
      </c>
      <c r="C13" s="54">
        <v>320531</v>
      </c>
      <c r="D13" s="54">
        <v>27767</v>
      </c>
      <c r="E13" s="55">
        <f t="shared" si="0"/>
        <v>3.2856032435044369E-2</v>
      </c>
      <c r="F13" s="55">
        <f t="shared" si="1"/>
        <v>5.004451685692967E-2</v>
      </c>
    </row>
    <row r="14" spans="1:6" ht="14.45" customHeight="1" x14ac:dyDescent="0.3">
      <c r="A14" s="53">
        <v>2025</v>
      </c>
      <c r="B14" s="50" t="s">
        <v>59</v>
      </c>
      <c r="C14" s="54">
        <v>273082</v>
      </c>
      <c r="D14" s="54">
        <v>20831</v>
      </c>
      <c r="E14" s="55">
        <f t="shared" si="0"/>
        <v>2.7992272352523741E-2</v>
      </c>
      <c r="F14" s="55">
        <f t="shared" si="1"/>
        <v>3.7543750878622176E-2</v>
      </c>
    </row>
    <row r="15" spans="1:6" ht="14.45" customHeight="1" x14ac:dyDescent="0.3">
      <c r="A15" s="53">
        <v>2025</v>
      </c>
      <c r="B15" s="50" t="s">
        <v>60</v>
      </c>
      <c r="C15" s="54">
        <v>237559</v>
      </c>
      <c r="D15" s="54">
        <v>19942</v>
      </c>
      <c r="E15" s="55">
        <f t="shared" si="0"/>
        <v>2.4350986984836741E-2</v>
      </c>
      <c r="F15" s="55">
        <f t="shared" si="1"/>
        <v>3.594150448953403E-2</v>
      </c>
    </row>
    <row r="16" spans="1:6" ht="14.45" customHeight="1" x14ac:dyDescent="0.3">
      <c r="A16" s="53">
        <v>2025</v>
      </c>
      <c r="B16" s="50" t="s">
        <v>61</v>
      </c>
      <c r="C16" s="54">
        <v>210953</v>
      </c>
      <c r="D16" s="54">
        <v>18080</v>
      </c>
      <c r="E16" s="55">
        <f t="shared" si="0"/>
        <v>2.1623738765579353E-2</v>
      </c>
      <c r="F16" s="55">
        <f t="shared" si="1"/>
        <v>3.2585618351758869E-2</v>
      </c>
    </row>
    <row r="17" spans="1:6" ht="14.45" customHeight="1" x14ac:dyDescent="0.3">
      <c r="A17" s="53">
        <v>2025</v>
      </c>
      <c r="B17" s="50" t="s">
        <v>395</v>
      </c>
      <c r="C17" s="54">
        <v>1331710</v>
      </c>
      <c r="D17" s="54">
        <v>122323</v>
      </c>
      <c r="E17" s="55">
        <f t="shared" si="0"/>
        <v>0.13650694302289931</v>
      </c>
      <c r="F17" s="55">
        <f t="shared" si="1"/>
        <v>0.22046297531206857</v>
      </c>
    </row>
    <row r="18" spans="1:6" ht="14.45" customHeight="1" x14ac:dyDescent="0.3">
      <c r="A18" s="46">
        <v>2025</v>
      </c>
      <c r="B18" s="46" t="s">
        <v>36</v>
      </c>
      <c r="C18" s="47">
        <f>SUM(C7:C17)</f>
        <v>9755621</v>
      </c>
      <c r="D18" s="47">
        <f>SUM(D7:D17)</f>
        <v>554846</v>
      </c>
      <c r="E18" s="48">
        <f>C20/C$20</f>
        <v>1</v>
      </c>
      <c r="F18" s="48">
        <f>D18/D$18</f>
        <v>1</v>
      </c>
    </row>
    <row r="19" spans="1:6" ht="14.45" customHeight="1" x14ac:dyDescent="0.3">
      <c r="A19" s="53">
        <v>2024</v>
      </c>
      <c r="B19" s="50" t="s">
        <v>49</v>
      </c>
      <c r="C19" s="54">
        <v>3913554</v>
      </c>
      <c r="D19" s="54">
        <v>141670</v>
      </c>
      <c r="E19" s="55">
        <f t="shared" ref="E19:E30" si="2">C19/C$30</f>
        <v>0.37900587264571212</v>
      </c>
      <c r="F19" s="55">
        <f t="shared" ref="F19:F30" si="3">D19/D$30</f>
        <v>0.24707183168351365</v>
      </c>
    </row>
    <row r="20" spans="1:6" ht="14.45" customHeight="1" x14ac:dyDescent="0.3">
      <c r="A20" s="53">
        <v>2024</v>
      </c>
      <c r="B20" s="50" t="s">
        <v>53</v>
      </c>
      <c r="C20" s="54">
        <v>1624213</v>
      </c>
      <c r="D20" s="54">
        <v>79871</v>
      </c>
      <c r="E20" s="55">
        <f t="shared" si="2"/>
        <v>0.15729596817304936</v>
      </c>
      <c r="F20" s="55">
        <f t="shared" si="3"/>
        <v>0.13929465849081613</v>
      </c>
    </row>
    <row r="21" spans="1:6" ht="14.45" customHeight="1" x14ac:dyDescent="0.3">
      <c r="A21" s="53">
        <v>2024</v>
      </c>
      <c r="B21" s="50" t="s">
        <v>54</v>
      </c>
      <c r="C21" s="54">
        <v>1116612</v>
      </c>
      <c r="D21" s="54">
        <v>53538</v>
      </c>
      <c r="E21" s="55">
        <f t="shared" si="2"/>
        <v>0.10813764303921036</v>
      </c>
      <c r="F21" s="55">
        <f t="shared" si="3"/>
        <v>9.337002699704916E-2</v>
      </c>
    </row>
    <row r="22" spans="1:6" ht="14.45" customHeight="1" x14ac:dyDescent="0.3">
      <c r="A22" s="53">
        <v>2024</v>
      </c>
      <c r="B22" s="50" t="s">
        <v>55</v>
      </c>
      <c r="C22" s="54">
        <v>719375</v>
      </c>
      <c r="D22" s="54">
        <v>46431</v>
      </c>
      <c r="E22" s="55">
        <f t="shared" si="2"/>
        <v>6.9667455625886124E-2</v>
      </c>
      <c r="F22" s="55">
        <f t="shared" si="3"/>
        <v>8.0975451520415215E-2</v>
      </c>
    </row>
    <row r="23" spans="1:6" ht="14.45" customHeight="1" x14ac:dyDescent="0.3">
      <c r="A23" s="53">
        <v>2024</v>
      </c>
      <c r="B23" s="50" t="s">
        <v>56</v>
      </c>
      <c r="C23" s="54">
        <v>503928</v>
      </c>
      <c r="D23" s="54">
        <v>37372</v>
      </c>
      <c r="E23" s="55">
        <f t="shared" si="2"/>
        <v>4.8802615574132464E-2</v>
      </c>
      <c r="F23" s="55">
        <f t="shared" si="3"/>
        <v>6.5176596976609533E-2</v>
      </c>
    </row>
    <row r="24" spans="1:6" ht="14.45" customHeight="1" x14ac:dyDescent="0.3">
      <c r="A24" s="53">
        <v>2024</v>
      </c>
      <c r="B24" s="50" t="s">
        <v>57</v>
      </c>
      <c r="C24" s="54">
        <v>406981</v>
      </c>
      <c r="D24" s="54">
        <v>29317</v>
      </c>
      <c r="E24" s="55">
        <f t="shared" si="2"/>
        <v>3.9413839455192022E-2</v>
      </c>
      <c r="F24" s="55">
        <f t="shared" si="3"/>
        <v>5.1128713838254888E-2</v>
      </c>
    </row>
    <row r="25" spans="1:6" ht="14.45" customHeight="1" x14ac:dyDescent="0.3">
      <c r="A25" s="53">
        <v>2024</v>
      </c>
      <c r="B25" s="50" t="s">
        <v>58</v>
      </c>
      <c r="C25" s="54">
        <v>321923</v>
      </c>
      <c r="D25" s="54">
        <v>22153</v>
      </c>
      <c r="E25" s="55">
        <f t="shared" si="2"/>
        <v>3.1176446661966485E-2</v>
      </c>
      <c r="F25" s="55">
        <f t="shared" si="3"/>
        <v>3.8634730622466848E-2</v>
      </c>
    </row>
    <row r="26" spans="1:6" ht="14.45" customHeight="1" x14ac:dyDescent="0.3">
      <c r="A26" s="53">
        <v>2024</v>
      </c>
      <c r="B26" s="50" t="s">
        <v>59</v>
      </c>
      <c r="C26" s="54">
        <v>257395</v>
      </c>
      <c r="D26" s="54">
        <v>20260</v>
      </c>
      <c r="E26" s="55">
        <f t="shared" si="2"/>
        <v>2.4927269839548162E-2</v>
      </c>
      <c r="F26" s="55">
        <f t="shared" si="3"/>
        <v>3.5333347285296725E-2</v>
      </c>
    </row>
    <row r="27" spans="1:6" ht="14.45" customHeight="1" x14ac:dyDescent="0.3">
      <c r="A27" s="53">
        <v>2024</v>
      </c>
      <c r="B27" s="50" t="s">
        <v>60</v>
      </c>
      <c r="C27" s="54">
        <v>200363</v>
      </c>
      <c r="D27" s="54">
        <v>19636</v>
      </c>
      <c r="E27" s="55">
        <f t="shared" si="2"/>
        <v>1.9404038799748981E-2</v>
      </c>
      <c r="F27" s="55">
        <f t="shared" si="3"/>
        <v>3.4245094140872977E-2</v>
      </c>
    </row>
    <row r="28" spans="1:6" ht="14.45" customHeight="1" x14ac:dyDescent="0.3">
      <c r="A28" s="53">
        <v>2024</v>
      </c>
      <c r="B28" s="50" t="s">
        <v>61</v>
      </c>
      <c r="C28" s="54">
        <v>172681</v>
      </c>
      <c r="D28" s="54">
        <v>15620</v>
      </c>
      <c r="E28" s="55">
        <f t="shared" si="2"/>
        <v>1.6723191527275263E-2</v>
      </c>
      <c r="F28" s="55">
        <f t="shared" si="3"/>
        <v>2.7241208519068846E-2</v>
      </c>
    </row>
    <row r="29" spans="1:6" ht="14.45" customHeight="1" x14ac:dyDescent="0.3">
      <c r="A29" s="53">
        <v>2024</v>
      </c>
      <c r="B29" s="50" t="s">
        <v>395</v>
      </c>
      <c r="C29" s="54">
        <v>1088815</v>
      </c>
      <c r="D29" s="54">
        <v>107528</v>
      </c>
      <c r="E29" s="55">
        <f t="shared" si="2"/>
        <v>0.10544565865827865</v>
      </c>
      <c r="F29" s="55">
        <f t="shared" si="3"/>
        <v>0.18752833992563603</v>
      </c>
    </row>
    <row r="30" spans="1:6" ht="14.45" customHeight="1" x14ac:dyDescent="0.3">
      <c r="A30" s="46">
        <v>2024</v>
      </c>
      <c r="B30" s="46" t="s">
        <v>36</v>
      </c>
      <c r="C30" s="47">
        <f>SUM(C19:C29)</f>
        <v>10325840</v>
      </c>
      <c r="D30" s="47">
        <f>SUM(D19:D29)</f>
        <v>573396</v>
      </c>
      <c r="E30" s="48">
        <f t="shared" si="2"/>
        <v>1</v>
      </c>
      <c r="F30" s="48">
        <f t="shared" si="3"/>
        <v>1</v>
      </c>
    </row>
    <row r="31" spans="1:6" ht="14.45" customHeight="1" x14ac:dyDescent="0.3">
      <c r="A31" s="53">
        <v>2023</v>
      </c>
      <c r="B31" s="50" t="s">
        <v>49</v>
      </c>
      <c r="C31" s="54">
        <v>4181647</v>
      </c>
      <c r="D31" s="54">
        <v>139793</v>
      </c>
      <c r="E31" s="55">
        <f t="shared" ref="E31:E42" si="4">C31/C$42</f>
        <v>0.37251221100473653</v>
      </c>
      <c r="F31" s="55">
        <f t="shared" ref="F31:F42" si="5">D31/D$42</f>
        <v>0.233915026697433</v>
      </c>
    </row>
    <row r="32" spans="1:6" ht="14.45" customHeight="1" x14ac:dyDescent="0.3">
      <c r="A32" s="53">
        <v>2023</v>
      </c>
      <c r="B32" s="50" t="s">
        <v>53</v>
      </c>
      <c r="C32" s="54">
        <v>1621850</v>
      </c>
      <c r="D32" s="54">
        <v>71626</v>
      </c>
      <c r="E32" s="55">
        <f t="shared" si="4"/>
        <v>0.14447870167377397</v>
      </c>
      <c r="F32" s="55">
        <f t="shared" si="5"/>
        <v>0.11985147827309189</v>
      </c>
    </row>
    <row r="33" spans="1:6" ht="14.45" customHeight="1" x14ac:dyDescent="0.3">
      <c r="A33" s="53">
        <v>2023</v>
      </c>
      <c r="B33" s="50" t="s">
        <v>54</v>
      </c>
      <c r="C33" s="54">
        <v>1079364</v>
      </c>
      <c r="D33" s="54">
        <v>50338</v>
      </c>
      <c r="E33" s="55">
        <f t="shared" si="4"/>
        <v>9.6152609275464054E-2</v>
      </c>
      <c r="F33" s="55">
        <f t="shared" si="5"/>
        <v>8.4230359273321134E-2</v>
      </c>
    </row>
    <row r="34" spans="1:6" ht="14.45" customHeight="1" x14ac:dyDescent="0.3">
      <c r="A34" s="53">
        <v>2023</v>
      </c>
      <c r="B34" s="50" t="s">
        <v>55</v>
      </c>
      <c r="C34" s="54">
        <v>795671</v>
      </c>
      <c r="D34" s="54">
        <v>45440</v>
      </c>
      <c r="E34" s="55">
        <f t="shared" si="4"/>
        <v>7.0880484039506378E-2</v>
      </c>
      <c r="F34" s="55">
        <f t="shared" si="5"/>
        <v>7.6034556902930442E-2</v>
      </c>
    </row>
    <row r="35" spans="1:6" ht="14.45" customHeight="1" x14ac:dyDescent="0.3">
      <c r="A35" s="53">
        <v>2023</v>
      </c>
      <c r="B35" s="50" t="s">
        <v>56</v>
      </c>
      <c r="C35" s="54">
        <v>555450</v>
      </c>
      <c r="D35" s="54">
        <v>34866</v>
      </c>
      <c r="E35" s="55">
        <f t="shared" si="4"/>
        <v>4.9480959919041681E-2</v>
      </c>
      <c r="F35" s="55">
        <f t="shared" si="5"/>
        <v>5.8341128102499404E-2</v>
      </c>
    </row>
    <row r="36" spans="1:6" ht="14.45" customHeight="1" x14ac:dyDescent="0.3">
      <c r="A36" s="53">
        <v>2023</v>
      </c>
      <c r="B36" s="50" t="s">
        <v>57</v>
      </c>
      <c r="C36" s="54">
        <v>471765</v>
      </c>
      <c r="D36" s="54">
        <v>33313</v>
      </c>
      <c r="E36" s="55">
        <f t="shared" si="4"/>
        <v>4.2026078056002704E-2</v>
      </c>
      <c r="F36" s="55">
        <f t="shared" si="5"/>
        <v>5.5742499870319581E-2</v>
      </c>
    </row>
    <row r="37" spans="1:6" ht="14.45" customHeight="1" x14ac:dyDescent="0.3">
      <c r="A37" s="53">
        <v>2023</v>
      </c>
      <c r="B37" s="50" t="s">
        <v>58</v>
      </c>
      <c r="C37" s="54">
        <v>408513</v>
      </c>
      <c r="D37" s="54">
        <v>28604</v>
      </c>
      <c r="E37" s="55">
        <f t="shared" si="4"/>
        <v>3.6391422053123547E-2</v>
      </c>
      <c r="F37" s="55">
        <f t="shared" si="5"/>
        <v>4.7862950388455595E-2</v>
      </c>
    </row>
    <row r="38" spans="1:6" ht="14.45" customHeight="1" x14ac:dyDescent="0.3">
      <c r="A38" s="53">
        <v>2023</v>
      </c>
      <c r="B38" s="50" t="s">
        <v>59</v>
      </c>
      <c r="C38" s="54">
        <v>335260</v>
      </c>
      <c r="D38" s="54">
        <v>27478</v>
      </c>
      <c r="E38" s="55">
        <f t="shared" si="4"/>
        <v>2.9865850432006329E-2</v>
      </c>
      <c r="F38" s="55">
        <f t="shared" si="5"/>
        <v>4.5978819422947244E-2</v>
      </c>
    </row>
    <row r="39" spans="1:6" ht="14.45" customHeight="1" x14ac:dyDescent="0.3">
      <c r="A39" s="53">
        <v>2023</v>
      </c>
      <c r="B39" s="50" t="s">
        <v>60</v>
      </c>
      <c r="C39" s="54">
        <v>273311</v>
      </c>
      <c r="D39" s="54">
        <v>18658</v>
      </c>
      <c r="E39" s="55">
        <f t="shared" si="4"/>
        <v>2.4347269126713839E-2</v>
      </c>
      <c r="F39" s="55">
        <f t="shared" si="5"/>
        <v>3.1220351291700622E-2</v>
      </c>
    </row>
    <row r="40" spans="1:6" ht="14.45" customHeight="1" x14ac:dyDescent="0.3">
      <c r="A40" s="53">
        <v>2023</v>
      </c>
      <c r="B40" s="50" t="s">
        <v>61</v>
      </c>
      <c r="C40" s="54">
        <v>200198</v>
      </c>
      <c r="D40" s="54">
        <v>17760</v>
      </c>
      <c r="E40" s="55">
        <f t="shared" si="4"/>
        <v>1.78341690770948E-2</v>
      </c>
      <c r="F40" s="55">
        <f t="shared" si="5"/>
        <v>2.9717731747272109E-2</v>
      </c>
    </row>
    <row r="41" spans="1:6" ht="14.45" customHeight="1" x14ac:dyDescent="0.3">
      <c r="A41" s="53">
        <v>2023</v>
      </c>
      <c r="B41" s="50" t="s">
        <v>395</v>
      </c>
      <c r="C41" s="54">
        <v>1302501</v>
      </c>
      <c r="D41" s="54">
        <v>129747</v>
      </c>
      <c r="E41" s="55">
        <f t="shared" si="4"/>
        <v>0.11603024534253617</v>
      </c>
      <c r="F41" s="55">
        <f t="shared" si="5"/>
        <v>0.21710509803002898</v>
      </c>
    </row>
    <row r="42" spans="1:6" ht="14.45" customHeight="1" x14ac:dyDescent="0.3">
      <c r="A42" s="46">
        <v>2023</v>
      </c>
      <c r="B42" s="46" t="s">
        <v>36</v>
      </c>
      <c r="C42" s="47">
        <f>SUM(C31:C41)</f>
        <v>11225530</v>
      </c>
      <c r="D42" s="47">
        <f>SUM(D31:D41)</f>
        <v>597623</v>
      </c>
      <c r="E42" s="48">
        <f t="shared" si="4"/>
        <v>1</v>
      </c>
      <c r="F42" s="48">
        <f t="shared" si="5"/>
        <v>1</v>
      </c>
    </row>
    <row r="44" spans="1:6" ht="14.45" customHeight="1" x14ac:dyDescent="0.35">
      <c r="A44" s="18" t="s">
        <v>724</v>
      </c>
    </row>
  </sheetData>
  <phoneticPr fontId="12" type="noConversion"/>
  <hyperlinks>
    <hyperlink ref="A3" location="Innehåll!A1" display="Tillbaka till Innehåll" xr:uid="{DC784968-74FC-45E0-91F8-CFE26EC5F31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B13AD-473B-4E80-8FC9-49A22FC260BF}">
  <dimension ref="A1:M21"/>
  <sheetViews>
    <sheetView showGridLines="0" workbookViewId="0"/>
  </sheetViews>
  <sheetFormatPr defaultColWidth="9.19921875" defaultRowHeight="14.45" customHeight="1" x14ac:dyDescent="0.3"/>
  <cols>
    <col min="1" max="1" width="7.796875" style="3" customWidth="1"/>
    <col min="2" max="2" width="32.46484375" style="3" bestFit="1" customWidth="1"/>
    <col min="3" max="13" width="11.86328125" style="3" customWidth="1"/>
    <col min="14" max="16384" width="9.19921875" style="3"/>
  </cols>
  <sheetData>
    <row r="1" spans="1:13" s="16" customFormat="1" ht="14.45" customHeight="1" x14ac:dyDescent="0.45">
      <c r="A1" s="79" t="s">
        <v>737</v>
      </c>
    </row>
    <row r="2" spans="1:13" s="16" customFormat="1" ht="14.45" customHeight="1" x14ac:dyDescent="0.45">
      <c r="A2" s="80" t="s">
        <v>735</v>
      </c>
    </row>
    <row r="3" spans="1:13" s="16" customFormat="1" ht="14.45" customHeight="1" x14ac:dyDescent="0.45">
      <c r="A3" s="81" t="s">
        <v>71</v>
      </c>
    </row>
    <row r="4" spans="1:13" s="16" customFormat="1" ht="14.45" customHeight="1" x14ac:dyDescent="0.45">
      <c r="A4" s="27"/>
    </row>
    <row r="5" spans="1:13" s="16" customFormat="1" ht="14.45" customHeight="1" x14ac:dyDescent="0.45">
      <c r="A5" s="27"/>
    </row>
    <row r="6" spans="1:13" ht="25.05" customHeight="1" x14ac:dyDescent="0.3">
      <c r="A6" s="52" t="s">
        <v>43</v>
      </c>
      <c r="B6" s="52" t="s">
        <v>388</v>
      </c>
      <c r="C6" s="52" t="s">
        <v>37</v>
      </c>
      <c r="D6" s="41" t="s">
        <v>47</v>
      </c>
      <c r="E6" s="41" t="s">
        <v>85</v>
      </c>
      <c r="F6" s="41" t="s">
        <v>48</v>
      </c>
      <c r="G6" s="41" t="s">
        <v>399</v>
      </c>
      <c r="H6" s="41" t="s">
        <v>41</v>
      </c>
      <c r="I6" s="41" t="s">
        <v>396</v>
      </c>
      <c r="J6" s="41" t="s">
        <v>392</v>
      </c>
      <c r="K6" s="41" t="s">
        <v>393</v>
      </c>
      <c r="L6" s="41" t="s">
        <v>394</v>
      </c>
      <c r="M6" s="41" t="s">
        <v>14</v>
      </c>
    </row>
    <row r="7" spans="1:13" ht="14.45" customHeight="1" x14ac:dyDescent="0.3">
      <c r="A7" s="49">
        <v>2025</v>
      </c>
      <c r="B7" s="49" t="s">
        <v>38</v>
      </c>
      <c r="C7" s="50">
        <v>93</v>
      </c>
      <c r="D7" s="43">
        <v>250</v>
      </c>
      <c r="E7" s="54">
        <v>33419</v>
      </c>
      <c r="F7" s="54">
        <v>4945882</v>
      </c>
      <c r="G7" s="54">
        <v>1737</v>
      </c>
      <c r="H7" s="54">
        <v>220239</v>
      </c>
      <c r="I7" s="43">
        <f t="shared" ref="I7:I10" si="0">C7/(M7/1000000)</f>
        <v>23.166998436352156</v>
      </c>
      <c r="J7" s="54">
        <f t="shared" ref="J7:J10" si="1">D7/(M7/1000000)</f>
        <v>62.27687751707569</v>
      </c>
      <c r="K7" s="56">
        <f t="shared" ref="K7:K10" si="2">F7/(M7)</f>
        <v>1.2320563501116375</v>
      </c>
      <c r="L7" s="54">
        <f>H7/(M7/1000)</f>
        <v>54.863188909932937</v>
      </c>
      <c r="M7" s="54">
        <v>4014331</v>
      </c>
    </row>
    <row r="8" spans="1:13" ht="14.45" customHeight="1" x14ac:dyDescent="0.3">
      <c r="A8" s="49">
        <v>2025</v>
      </c>
      <c r="B8" s="49" t="s">
        <v>39</v>
      </c>
      <c r="C8" s="50">
        <v>151</v>
      </c>
      <c r="D8" s="43">
        <v>353</v>
      </c>
      <c r="E8" s="54">
        <v>42262</v>
      </c>
      <c r="F8" s="54">
        <v>3503077</v>
      </c>
      <c r="G8" s="54">
        <v>965</v>
      </c>
      <c r="H8" s="54">
        <v>240786</v>
      </c>
      <c r="I8" s="43">
        <f t="shared" si="0"/>
        <v>35.555329508427555</v>
      </c>
      <c r="J8" s="54">
        <f t="shared" si="1"/>
        <v>83.119412691886922</v>
      </c>
      <c r="K8" s="56">
        <f t="shared" si="2"/>
        <v>0.82485468230724424</v>
      </c>
      <c r="L8" s="54">
        <f>H8/(M8/1000)</f>
        <v>56.696858086200244</v>
      </c>
      <c r="M8" s="54">
        <v>4246902</v>
      </c>
    </row>
    <row r="9" spans="1:13" ht="14.45" customHeight="1" x14ac:dyDescent="0.3">
      <c r="A9" s="49">
        <v>2025</v>
      </c>
      <c r="B9" s="49" t="s">
        <v>40</v>
      </c>
      <c r="C9" s="50">
        <v>192</v>
      </c>
      <c r="D9" s="43">
        <v>270</v>
      </c>
      <c r="E9" s="54">
        <v>39462</v>
      </c>
      <c r="F9" s="54">
        <v>1306662</v>
      </c>
      <c r="G9" s="54">
        <v>650</v>
      </c>
      <c r="H9" s="54">
        <v>93821</v>
      </c>
      <c r="I9" s="43">
        <f t="shared" si="0"/>
        <v>81.901234789085123</v>
      </c>
      <c r="J9" s="54">
        <f t="shared" si="1"/>
        <v>115.17361142215096</v>
      </c>
      <c r="K9" s="56">
        <f t="shared" si="2"/>
        <v>0.55738141277070596</v>
      </c>
      <c r="L9" s="54">
        <f>H9/(M9/1000)</f>
        <v>40.021123693472688</v>
      </c>
      <c r="M9" s="54">
        <v>2344287</v>
      </c>
    </row>
    <row r="10" spans="1:13" ht="14.45" customHeight="1" x14ac:dyDescent="0.3">
      <c r="A10" s="46">
        <v>2025</v>
      </c>
      <c r="B10" s="46" t="s">
        <v>36</v>
      </c>
      <c r="C10" s="47">
        <f>SUM(C7:C9)</f>
        <v>436</v>
      </c>
      <c r="D10" s="47">
        <f>SUM(D7:D9)</f>
        <v>873</v>
      </c>
      <c r="E10" s="47">
        <f>SUM(E7:E9)</f>
        <v>115143</v>
      </c>
      <c r="F10" s="47">
        <f>SUM(F7:F9)</f>
        <v>9755621</v>
      </c>
      <c r="G10" s="47">
        <v>2037</v>
      </c>
      <c r="H10" s="47">
        <f>SUM(H7:H9)</f>
        <v>554846</v>
      </c>
      <c r="I10" s="47">
        <f t="shared" si="0"/>
        <v>41.110666897992743</v>
      </c>
      <c r="J10" s="47">
        <f t="shared" si="1"/>
        <v>82.315624316393723</v>
      </c>
      <c r="K10" s="57">
        <f t="shared" si="2"/>
        <v>0.91986258099555707</v>
      </c>
      <c r="L10" s="47">
        <f t="shared" ref="L10" si="3">H10/(M10/1000)</f>
        <v>52.316718086430463</v>
      </c>
      <c r="M10" s="40">
        <v>10605520</v>
      </c>
    </row>
    <row r="11" spans="1:13" ht="14.45" customHeight="1" x14ac:dyDescent="0.3">
      <c r="A11" s="49">
        <v>2024</v>
      </c>
      <c r="B11" s="49" t="s">
        <v>38</v>
      </c>
      <c r="C11" s="50">
        <v>90</v>
      </c>
      <c r="D11" s="43">
        <v>247</v>
      </c>
      <c r="E11" s="54">
        <v>32797</v>
      </c>
      <c r="F11" s="54">
        <v>5017075</v>
      </c>
      <c r="G11" s="54">
        <v>1603</v>
      </c>
      <c r="H11" s="54">
        <v>225199</v>
      </c>
      <c r="I11" s="43">
        <f t="shared" ref="I11:I18" si="4">C11/(M11/1000000)</f>
        <v>22.546434381608922</v>
      </c>
      <c r="J11" s="54">
        <f t="shared" ref="J11:J18" si="5">D11/(M11/1000000)</f>
        <v>61.87743658063782</v>
      </c>
      <c r="K11" s="56">
        <f t="shared" ref="K11:K18" si="6">F11/(M11)</f>
        <v>1.2568572475012287</v>
      </c>
      <c r="L11" s="54">
        <f t="shared" ref="L11:L18" si="7">H11/(M11/1000)</f>
        <v>56.415938625599416</v>
      </c>
      <c r="M11" s="54">
        <v>3991762</v>
      </c>
    </row>
    <row r="12" spans="1:13" ht="14.45" customHeight="1" x14ac:dyDescent="0.3">
      <c r="A12" s="49">
        <v>2024</v>
      </c>
      <c r="B12" s="49" t="s">
        <v>39</v>
      </c>
      <c r="C12" s="50">
        <v>153</v>
      </c>
      <c r="D12" s="43">
        <v>369</v>
      </c>
      <c r="E12" s="54">
        <v>43284</v>
      </c>
      <c r="F12" s="54">
        <v>3826283</v>
      </c>
      <c r="G12" s="54">
        <v>840</v>
      </c>
      <c r="H12" s="54">
        <v>253417</v>
      </c>
      <c r="I12" s="43">
        <f t="shared" si="4"/>
        <v>36.085118426405813</v>
      </c>
      <c r="J12" s="54">
        <f t="shared" si="5"/>
        <v>87.028815028390497</v>
      </c>
      <c r="K12" s="56">
        <f t="shared" si="6"/>
        <v>0.90243055678394335</v>
      </c>
      <c r="L12" s="54">
        <f t="shared" si="7"/>
        <v>59.768512786042365</v>
      </c>
      <c r="M12" s="54">
        <v>4239975</v>
      </c>
    </row>
    <row r="13" spans="1:13" ht="14.45" customHeight="1" x14ac:dyDescent="0.3">
      <c r="A13" s="49">
        <v>2024</v>
      </c>
      <c r="B13" s="49" t="s">
        <v>40</v>
      </c>
      <c r="C13" s="50">
        <v>194</v>
      </c>
      <c r="D13" s="43">
        <v>269</v>
      </c>
      <c r="E13" s="54">
        <v>40078</v>
      </c>
      <c r="F13" s="54">
        <v>1482482</v>
      </c>
      <c r="G13" s="54">
        <v>618</v>
      </c>
      <c r="H13" s="54">
        <v>94780</v>
      </c>
      <c r="I13" s="43">
        <f t="shared" si="4"/>
        <v>82.343897829049823</v>
      </c>
      <c r="J13" s="54">
        <f t="shared" si="5"/>
        <v>114.17787894852785</v>
      </c>
      <c r="K13" s="56">
        <f t="shared" si="6"/>
        <v>0.62924405330621358</v>
      </c>
      <c r="L13" s="54">
        <f t="shared" si="7"/>
        <v>40.229663073388366</v>
      </c>
      <c r="M13" s="54">
        <v>2355973</v>
      </c>
    </row>
    <row r="14" spans="1:13" ht="14.45" customHeight="1" x14ac:dyDescent="0.3">
      <c r="A14" s="46">
        <v>2024</v>
      </c>
      <c r="B14" s="46" t="s">
        <v>36</v>
      </c>
      <c r="C14" s="47">
        <f>SUM(C11:C13)</f>
        <v>437</v>
      </c>
      <c r="D14" s="47">
        <f>SUM(D11:D13)</f>
        <v>885</v>
      </c>
      <c r="E14" s="47">
        <f>SUM(E11:E13)</f>
        <v>116159</v>
      </c>
      <c r="F14" s="47">
        <f>SUM(F11:F13)</f>
        <v>10325840</v>
      </c>
      <c r="G14" s="40">
        <v>1859</v>
      </c>
      <c r="H14" s="47">
        <f>SUM(H11:H13)</f>
        <v>573396</v>
      </c>
      <c r="I14" s="47">
        <f t="shared" si="4"/>
        <v>41.274269884611499</v>
      </c>
      <c r="J14" s="47">
        <f t="shared" si="5"/>
        <v>83.587480201101087</v>
      </c>
      <c r="K14" s="57">
        <f t="shared" si="6"/>
        <v>0.97526660628218942</v>
      </c>
      <c r="L14" s="47">
        <f t="shared" si="7"/>
        <v>54.156753443379166</v>
      </c>
      <c r="M14" s="47">
        <f>SUM(M11:M13)</f>
        <v>10587710</v>
      </c>
    </row>
    <row r="15" spans="1:13" ht="14.45" customHeight="1" x14ac:dyDescent="0.3">
      <c r="A15" s="49">
        <v>2023</v>
      </c>
      <c r="B15" s="49" t="s">
        <v>38</v>
      </c>
      <c r="C15" s="50">
        <v>87</v>
      </c>
      <c r="D15" s="43">
        <v>253</v>
      </c>
      <c r="E15" s="54">
        <v>33232</v>
      </c>
      <c r="F15" s="54">
        <v>5522865</v>
      </c>
      <c r="G15" s="54">
        <v>1610</v>
      </c>
      <c r="H15" s="54">
        <v>235499</v>
      </c>
      <c r="I15" s="43">
        <f t="shared" si="4"/>
        <v>21.952196191066871</v>
      </c>
      <c r="J15" s="54">
        <f t="shared" si="5"/>
        <v>63.837995819999058</v>
      </c>
      <c r="K15" s="56">
        <f t="shared" si="6"/>
        <v>1.3935519082388106</v>
      </c>
      <c r="L15" s="54">
        <f t="shared" si="7"/>
        <v>59.422071848276509</v>
      </c>
      <c r="M15" s="54">
        <v>3963157</v>
      </c>
    </row>
    <row r="16" spans="1:13" ht="14.45" customHeight="1" x14ac:dyDescent="0.3">
      <c r="A16" s="49">
        <v>2023</v>
      </c>
      <c r="B16" s="49" t="s">
        <v>39</v>
      </c>
      <c r="C16" s="50">
        <v>148</v>
      </c>
      <c r="D16" s="43">
        <v>350</v>
      </c>
      <c r="E16" s="54">
        <v>41932</v>
      </c>
      <c r="F16" s="54">
        <v>4145061</v>
      </c>
      <c r="G16" s="54">
        <v>900</v>
      </c>
      <c r="H16" s="54">
        <v>262196</v>
      </c>
      <c r="I16" s="43">
        <f t="shared" si="4"/>
        <v>34.997206135199413</v>
      </c>
      <c r="J16" s="54">
        <f t="shared" si="5"/>
        <v>82.763663157566171</v>
      </c>
      <c r="K16" s="56">
        <f t="shared" si="6"/>
        <v>0.98017266391875546</v>
      </c>
      <c r="L16" s="54">
        <f t="shared" si="7"/>
        <v>62.00086121503206</v>
      </c>
      <c r="M16" s="54">
        <v>4228909</v>
      </c>
    </row>
    <row r="17" spans="1:13" ht="14.45" customHeight="1" x14ac:dyDescent="0.3">
      <c r="A17" s="49">
        <v>2023</v>
      </c>
      <c r="B17" s="49" t="s">
        <v>40</v>
      </c>
      <c r="C17" s="50">
        <v>194</v>
      </c>
      <c r="D17" s="43">
        <v>270</v>
      </c>
      <c r="E17" s="54">
        <v>40458</v>
      </c>
      <c r="F17" s="54">
        <v>1557604</v>
      </c>
      <c r="G17" s="54">
        <v>639</v>
      </c>
      <c r="H17" s="54">
        <v>99928</v>
      </c>
      <c r="I17" s="43">
        <f t="shared" si="4"/>
        <v>82.215896401189852</v>
      </c>
      <c r="J17" s="54">
        <f t="shared" si="5"/>
        <v>114.42418571299618</v>
      </c>
      <c r="K17" s="56">
        <f t="shared" si="6"/>
        <v>0.66010210875298403</v>
      </c>
      <c r="L17" s="54">
        <f t="shared" si="7"/>
        <v>42.348814925660299</v>
      </c>
      <c r="M17" s="54">
        <v>2359641</v>
      </c>
    </row>
    <row r="18" spans="1:13" ht="14.45" customHeight="1" x14ac:dyDescent="0.3">
      <c r="A18" s="46">
        <v>2023</v>
      </c>
      <c r="B18" s="46" t="s">
        <v>36</v>
      </c>
      <c r="C18" s="47">
        <f>SUM(C15:C17)</f>
        <v>429</v>
      </c>
      <c r="D18" s="47">
        <f>SUM(D15:D17)</f>
        <v>873</v>
      </c>
      <c r="E18" s="47">
        <f>SUM(E15:E17)</f>
        <v>115622</v>
      </c>
      <c r="F18" s="47">
        <f>SUM(F15:F17)</f>
        <v>11225530</v>
      </c>
      <c r="G18" s="47">
        <v>1852</v>
      </c>
      <c r="H18" s="47">
        <f>SUM(H15:H17)</f>
        <v>597623</v>
      </c>
      <c r="I18" s="47">
        <f t="shared" si="4"/>
        <v>40.65692877939086</v>
      </c>
      <c r="J18" s="47">
        <f t="shared" si="5"/>
        <v>82.735428495124054</v>
      </c>
      <c r="K18" s="57">
        <f t="shared" si="6"/>
        <v>1.0638591462026001</v>
      </c>
      <c r="L18" s="47">
        <f t="shared" si="7"/>
        <v>56.637565845981129</v>
      </c>
      <c r="M18" s="47">
        <f>SUM(M15:M17)</f>
        <v>10551707</v>
      </c>
    </row>
    <row r="20" spans="1:13" ht="14.45" customHeight="1" x14ac:dyDescent="0.35">
      <c r="A20" s="18" t="s">
        <v>724</v>
      </c>
    </row>
    <row r="21" spans="1:13" ht="14.45" customHeight="1" x14ac:dyDescent="0.35">
      <c r="A21" s="2"/>
    </row>
  </sheetData>
  <hyperlinks>
    <hyperlink ref="A3" location="Innehåll!A1" display="Tillbaka till Innehåll" xr:uid="{EC9A0D25-6A1E-45DB-ACA8-15E8F694172F}"/>
  </hyperlinks>
  <pageMargins left="0.7" right="0.7" top="0.75" bottom="0.75" header="0.3" footer="0.3"/>
  <pageSetup paperSize="9" orientation="portrait" r:id="rId1"/>
  <ignoredErrors>
    <ignoredError sqref="M14" formulaRange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0160E-7EFE-4702-95A7-FDD48BCDAF89}">
  <dimension ref="A1:O74"/>
  <sheetViews>
    <sheetView showGridLines="0" zoomScaleNormal="100" workbookViewId="0"/>
  </sheetViews>
  <sheetFormatPr defaultColWidth="9.19921875" defaultRowHeight="14.45" customHeight="1" x14ac:dyDescent="0.3"/>
  <cols>
    <col min="1" max="1" width="7.796875" style="3" customWidth="1"/>
    <col min="2" max="2" width="14.86328125" style="3" bestFit="1" customWidth="1"/>
    <col min="3" max="13" width="11.86328125" style="3" customWidth="1"/>
    <col min="14" max="16384" width="9.19921875" style="3"/>
  </cols>
  <sheetData>
    <row r="1" spans="1:15" s="16" customFormat="1" ht="14.45" customHeight="1" x14ac:dyDescent="0.45">
      <c r="A1" s="79" t="s">
        <v>401</v>
      </c>
    </row>
    <row r="2" spans="1:15" s="16" customFormat="1" ht="14.45" customHeight="1" x14ac:dyDescent="0.45">
      <c r="A2" s="80" t="s">
        <v>736</v>
      </c>
    </row>
    <row r="3" spans="1:15" s="16" customFormat="1" ht="14.45" customHeight="1" x14ac:dyDescent="0.45">
      <c r="A3" s="81" t="s">
        <v>71</v>
      </c>
    </row>
    <row r="4" spans="1:15" s="16" customFormat="1" ht="14.45" customHeight="1" x14ac:dyDescent="0.45">
      <c r="A4" s="27"/>
    </row>
    <row r="5" spans="1:15" s="16" customFormat="1" ht="14.45" customHeight="1" x14ac:dyDescent="0.45">
      <c r="A5" s="27"/>
    </row>
    <row r="6" spans="1:15" s="15" customFormat="1" ht="25.05" customHeight="1" x14ac:dyDescent="0.3">
      <c r="A6" s="41" t="s">
        <v>43</v>
      </c>
      <c r="B6" s="41" t="s">
        <v>13</v>
      </c>
      <c r="C6" s="52" t="s">
        <v>37</v>
      </c>
      <c r="D6" s="41" t="s">
        <v>47</v>
      </c>
      <c r="E6" s="41" t="s">
        <v>85</v>
      </c>
      <c r="F6" s="41" t="s">
        <v>48</v>
      </c>
      <c r="G6" s="41" t="s">
        <v>399</v>
      </c>
      <c r="H6" s="41" t="s">
        <v>41</v>
      </c>
      <c r="I6" s="41" t="s">
        <v>396</v>
      </c>
      <c r="J6" s="41" t="s">
        <v>392</v>
      </c>
      <c r="K6" s="41" t="s">
        <v>393</v>
      </c>
      <c r="L6" s="41" t="s">
        <v>394</v>
      </c>
      <c r="M6" s="41" t="s">
        <v>14</v>
      </c>
      <c r="N6" s="3"/>
      <c r="O6" s="3"/>
    </row>
    <row r="7" spans="1:15" ht="14.45" customHeight="1" x14ac:dyDescent="0.3">
      <c r="A7" s="49">
        <v>2025</v>
      </c>
      <c r="B7" s="50" t="s">
        <v>703</v>
      </c>
      <c r="C7" s="43">
        <v>58</v>
      </c>
      <c r="D7" s="54">
        <v>159</v>
      </c>
      <c r="E7" s="54">
        <v>23023</v>
      </c>
      <c r="F7" s="54">
        <v>3147533</v>
      </c>
      <c r="G7" s="54">
        <v>1490</v>
      </c>
      <c r="H7" s="54">
        <v>136840</v>
      </c>
      <c r="I7" s="54">
        <f>C7/(M7/1000000)</f>
        <v>23.328277532495687</v>
      </c>
      <c r="J7" s="54">
        <f>D7/(M7/1000000)</f>
        <v>63.951657373565759</v>
      </c>
      <c r="K7" s="58">
        <f>F7/M7</f>
        <v>1.2659745408049785</v>
      </c>
      <c r="L7" s="58">
        <f>H7/(M7/1000)</f>
        <v>55.03864650942603</v>
      </c>
      <c r="M7" s="54">
        <v>2486253</v>
      </c>
    </row>
    <row r="8" spans="1:15" ht="14.45" customHeight="1" x14ac:dyDescent="0.3">
      <c r="A8" s="49">
        <v>2025</v>
      </c>
      <c r="B8" s="50" t="s">
        <v>704</v>
      </c>
      <c r="C8" s="43">
        <v>16</v>
      </c>
      <c r="D8" s="54">
        <v>37</v>
      </c>
      <c r="E8" s="54">
        <v>3994</v>
      </c>
      <c r="F8" s="54">
        <v>403384</v>
      </c>
      <c r="G8" s="54">
        <v>503</v>
      </c>
      <c r="H8" s="54">
        <v>28135</v>
      </c>
      <c r="I8" s="54">
        <f t="shared" ref="I8:I28" si="0">C8/(M8/1000000)</f>
        <v>38.970022310337775</v>
      </c>
      <c r="J8" s="54">
        <f t="shared" ref="J8:J28" si="1">D8/(M8/1000000)</f>
        <v>90.118176592656098</v>
      </c>
      <c r="K8" s="58">
        <f t="shared" ref="K8:K28" si="2">F8/M8</f>
        <v>0.98249271747708078</v>
      </c>
      <c r="L8" s="58">
        <f t="shared" ref="L8:L28" si="3">H8/(M8/1000)</f>
        <v>68.526348606334579</v>
      </c>
      <c r="M8" s="54">
        <v>410572</v>
      </c>
    </row>
    <row r="9" spans="1:15" ht="14.45" customHeight="1" x14ac:dyDescent="0.3">
      <c r="A9" s="49">
        <v>2025</v>
      </c>
      <c r="B9" s="50" t="s">
        <v>705</v>
      </c>
      <c r="C9" s="43">
        <v>10</v>
      </c>
      <c r="D9" s="54">
        <v>26</v>
      </c>
      <c r="E9" s="54">
        <v>2814</v>
      </c>
      <c r="F9" s="54">
        <v>207789</v>
      </c>
      <c r="G9" s="54">
        <v>264</v>
      </c>
      <c r="H9" s="54">
        <v>16282</v>
      </c>
      <c r="I9" s="54">
        <f t="shared" si="0"/>
        <v>33.284959192640031</v>
      </c>
      <c r="J9" s="54">
        <f t="shared" si="1"/>
        <v>86.540893900864077</v>
      </c>
      <c r="K9" s="56">
        <f t="shared" si="2"/>
        <v>0.69162483856794787</v>
      </c>
      <c r="L9" s="56">
        <f t="shared" si="3"/>
        <v>54.194570557456501</v>
      </c>
      <c r="M9" s="54">
        <v>300436</v>
      </c>
    </row>
    <row r="10" spans="1:15" ht="14.45" customHeight="1" x14ac:dyDescent="0.3">
      <c r="A10" s="49">
        <v>2025</v>
      </c>
      <c r="B10" s="50" t="s">
        <v>706</v>
      </c>
      <c r="C10" s="43">
        <v>15</v>
      </c>
      <c r="D10" s="54">
        <v>34</v>
      </c>
      <c r="E10" s="54">
        <v>4312</v>
      </c>
      <c r="F10" s="54">
        <v>332015</v>
      </c>
      <c r="G10" s="54">
        <v>460</v>
      </c>
      <c r="H10" s="54">
        <v>22489</v>
      </c>
      <c r="I10" s="54">
        <f t="shared" si="0"/>
        <v>31.744016252936323</v>
      </c>
      <c r="J10" s="54">
        <f t="shared" si="1"/>
        <v>71.953103506655665</v>
      </c>
      <c r="K10" s="58">
        <f t="shared" si="2"/>
        <v>0.70263263708124357</v>
      </c>
      <c r="L10" s="58">
        <f t="shared" si="3"/>
        <v>47.592745434152334</v>
      </c>
      <c r="M10" s="54">
        <v>472530</v>
      </c>
    </row>
    <row r="11" spans="1:15" ht="14.45" customHeight="1" x14ac:dyDescent="0.3">
      <c r="A11" s="49">
        <v>2025</v>
      </c>
      <c r="B11" s="50" t="s">
        <v>707</v>
      </c>
      <c r="C11" s="43">
        <v>19</v>
      </c>
      <c r="D11" s="54">
        <v>29</v>
      </c>
      <c r="E11" s="54">
        <v>3815</v>
      </c>
      <c r="F11" s="54">
        <v>256850</v>
      </c>
      <c r="G11" s="54">
        <v>454</v>
      </c>
      <c r="H11" s="54">
        <v>14630</v>
      </c>
      <c r="I11" s="54">
        <f t="shared" si="0"/>
        <v>51.390102266303508</v>
      </c>
      <c r="J11" s="54">
        <f t="shared" si="1"/>
        <v>78.437524511726409</v>
      </c>
      <c r="K11" s="58">
        <f t="shared" si="2"/>
        <v>0.6947130403736872</v>
      </c>
      <c r="L11" s="58">
        <f t="shared" si="3"/>
        <v>39.570378745053702</v>
      </c>
      <c r="M11" s="54">
        <v>369721</v>
      </c>
    </row>
    <row r="12" spans="1:15" ht="14.45" customHeight="1" x14ac:dyDescent="0.3">
      <c r="A12" s="49">
        <v>2025</v>
      </c>
      <c r="B12" s="50" t="s">
        <v>708</v>
      </c>
      <c r="C12" s="43">
        <v>15</v>
      </c>
      <c r="D12" s="54">
        <v>22</v>
      </c>
      <c r="E12" s="54">
        <v>3146</v>
      </c>
      <c r="F12" s="54">
        <v>145408</v>
      </c>
      <c r="G12" s="54">
        <v>409</v>
      </c>
      <c r="H12" s="54">
        <v>9916</v>
      </c>
      <c r="I12" s="54">
        <f t="shared" si="0"/>
        <v>73.847244513149732</v>
      </c>
      <c r="J12" s="54">
        <f t="shared" si="1"/>
        <v>108.3092919526196</v>
      </c>
      <c r="K12" s="58">
        <f t="shared" si="2"/>
        <v>0.71586534201120511</v>
      </c>
      <c r="L12" s="58">
        <f t="shared" si="3"/>
        <v>48.817951772826177</v>
      </c>
      <c r="M12" s="54">
        <v>203122</v>
      </c>
    </row>
    <row r="13" spans="1:15" ht="14.45" customHeight="1" x14ac:dyDescent="0.3">
      <c r="A13" s="49">
        <v>2025</v>
      </c>
      <c r="B13" s="50" t="s">
        <v>709</v>
      </c>
      <c r="C13" s="43">
        <v>20</v>
      </c>
      <c r="D13" s="54">
        <v>33</v>
      </c>
      <c r="E13" s="54">
        <v>4956</v>
      </c>
      <c r="F13" s="54">
        <v>180642</v>
      </c>
      <c r="G13" s="54">
        <v>287</v>
      </c>
      <c r="H13" s="54">
        <v>12901</v>
      </c>
      <c r="I13" s="54">
        <f t="shared" si="0"/>
        <v>81.472036760182988</v>
      </c>
      <c r="J13" s="54">
        <f t="shared" si="1"/>
        <v>134.42886065430193</v>
      </c>
      <c r="K13" s="58">
        <f t="shared" si="2"/>
        <v>0.7358635832216488</v>
      </c>
      <c r="L13" s="58">
        <f t="shared" si="3"/>
        <v>52.553537312156031</v>
      </c>
      <c r="M13" s="54">
        <v>245483</v>
      </c>
    </row>
    <row r="14" spans="1:15" ht="14.45" customHeight="1" x14ac:dyDescent="0.3">
      <c r="A14" s="49">
        <v>2025</v>
      </c>
      <c r="B14" s="50" t="s">
        <v>710</v>
      </c>
      <c r="C14" s="43">
        <v>13</v>
      </c>
      <c r="D14" s="54">
        <v>18</v>
      </c>
      <c r="E14" s="54">
        <v>2605</v>
      </c>
      <c r="F14" s="54">
        <v>63567</v>
      </c>
      <c r="G14" s="54">
        <v>331</v>
      </c>
      <c r="H14" s="54">
        <v>5061</v>
      </c>
      <c r="I14" s="54">
        <f t="shared" si="0"/>
        <v>213.63307697364095</v>
      </c>
      <c r="J14" s="54">
        <f t="shared" si="1"/>
        <v>295.79964504042596</v>
      </c>
      <c r="K14" s="58">
        <f t="shared" si="2"/>
        <v>1.0446164464602643</v>
      </c>
      <c r="L14" s="58">
        <f t="shared" si="3"/>
        <v>83.169000197199765</v>
      </c>
      <c r="M14" s="54">
        <v>60852</v>
      </c>
    </row>
    <row r="15" spans="1:15" ht="14.45" customHeight="1" x14ac:dyDescent="0.3">
      <c r="A15" s="49">
        <v>2025</v>
      </c>
      <c r="B15" s="50" t="s">
        <v>711</v>
      </c>
      <c r="C15" s="43">
        <v>7</v>
      </c>
      <c r="D15" s="54">
        <v>14</v>
      </c>
      <c r="E15" s="54">
        <v>1190</v>
      </c>
      <c r="F15" s="54">
        <v>115197</v>
      </c>
      <c r="G15" s="54">
        <v>212</v>
      </c>
      <c r="H15" s="54">
        <v>9098</v>
      </c>
      <c r="I15" s="54">
        <f t="shared" si="0"/>
        <v>44.6941642191291</v>
      </c>
      <c r="J15" s="54">
        <f t="shared" si="1"/>
        <v>89.388328438258199</v>
      </c>
      <c r="K15" s="56">
        <f t="shared" si="2"/>
        <v>0.73551909079300215</v>
      </c>
      <c r="L15" s="56">
        <f t="shared" si="3"/>
        <v>58.089643723662363</v>
      </c>
      <c r="M15" s="54">
        <v>156620</v>
      </c>
    </row>
    <row r="16" spans="1:15" ht="14.45" customHeight="1" x14ac:dyDescent="0.3">
      <c r="A16" s="49">
        <v>2025</v>
      </c>
      <c r="B16" s="50" t="s">
        <v>712</v>
      </c>
      <c r="C16" s="43">
        <v>40</v>
      </c>
      <c r="D16" s="54">
        <v>97</v>
      </c>
      <c r="E16" s="54">
        <v>10540</v>
      </c>
      <c r="F16" s="54">
        <v>1343583</v>
      </c>
      <c r="G16" s="54">
        <v>952</v>
      </c>
      <c r="H16" s="54">
        <v>75387</v>
      </c>
      <c r="I16" s="54">
        <f t="shared" si="0"/>
        <v>27.911871058320461</v>
      </c>
      <c r="J16" s="54">
        <f t="shared" si="1"/>
        <v>67.686287316427112</v>
      </c>
      <c r="K16" s="58">
        <f t="shared" si="2"/>
        <v>0.93754788630378438</v>
      </c>
      <c r="L16" s="58">
        <f t="shared" si="3"/>
        <v>52.604805586840108</v>
      </c>
      <c r="M16" s="54">
        <v>1433082</v>
      </c>
    </row>
    <row r="17" spans="1:13" ht="14.45" customHeight="1" x14ac:dyDescent="0.3">
      <c r="A17" s="49">
        <v>2025</v>
      </c>
      <c r="B17" s="50" t="s">
        <v>713</v>
      </c>
      <c r="C17" s="43">
        <v>9</v>
      </c>
      <c r="D17" s="54">
        <v>19</v>
      </c>
      <c r="E17" s="54">
        <v>2662</v>
      </c>
      <c r="F17" s="54">
        <v>252439</v>
      </c>
      <c r="G17" s="54">
        <v>236</v>
      </c>
      <c r="H17" s="54">
        <v>13231</v>
      </c>
      <c r="I17" s="54">
        <f t="shared" si="0"/>
        <v>26.005021858665597</v>
      </c>
      <c r="J17" s="54">
        <f t="shared" si="1"/>
        <v>54.899490590516258</v>
      </c>
      <c r="K17" s="58">
        <f t="shared" si="2"/>
        <v>0.7294090792199649</v>
      </c>
      <c r="L17" s="58">
        <f t="shared" si="3"/>
        <v>38.230271579111609</v>
      </c>
      <c r="M17" s="54">
        <v>346087</v>
      </c>
    </row>
    <row r="18" spans="1:13" ht="14.45" customHeight="1" x14ac:dyDescent="0.3">
      <c r="A18" s="49">
        <v>2025</v>
      </c>
      <c r="B18" s="50" t="s">
        <v>714</v>
      </c>
      <c r="C18" s="43">
        <v>71</v>
      </c>
      <c r="D18" s="54">
        <v>137</v>
      </c>
      <c r="E18" s="54">
        <v>16706</v>
      </c>
      <c r="F18" s="54">
        <v>1658626</v>
      </c>
      <c r="G18" s="54">
        <v>874</v>
      </c>
      <c r="H18" s="54">
        <v>86637</v>
      </c>
      <c r="I18" s="54">
        <f t="shared" si="0"/>
        <v>39.937135573637889</v>
      </c>
      <c r="J18" s="54">
        <f t="shared" si="1"/>
        <v>77.061796811104088</v>
      </c>
      <c r="K18" s="58">
        <f t="shared" si="2"/>
        <v>0.93296861166141853</v>
      </c>
      <c r="L18" s="58">
        <f t="shared" si="3"/>
        <v>48.732867812581205</v>
      </c>
      <c r="M18" s="54">
        <v>1777794</v>
      </c>
    </row>
    <row r="19" spans="1:13" ht="14.45" customHeight="1" x14ac:dyDescent="0.3">
      <c r="A19" s="49">
        <v>2025</v>
      </c>
      <c r="B19" s="50" t="s">
        <v>715</v>
      </c>
      <c r="C19" s="43">
        <v>18</v>
      </c>
      <c r="D19" s="54">
        <v>28</v>
      </c>
      <c r="E19" s="54">
        <v>4125</v>
      </c>
      <c r="F19" s="54">
        <v>188005</v>
      </c>
      <c r="G19" s="54">
        <v>438</v>
      </c>
      <c r="H19" s="54">
        <v>12783</v>
      </c>
      <c r="I19" s="54">
        <f t="shared" si="0"/>
        <v>63.597947906214223</v>
      </c>
      <c r="J19" s="54">
        <f t="shared" si="1"/>
        <v>98.930141187444349</v>
      </c>
      <c r="K19" s="58">
        <f t="shared" si="2"/>
        <v>0.66426289978376696</v>
      </c>
      <c r="L19" s="58">
        <f t="shared" si="3"/>
        <v>45.165142671396467</v>
      </c>
      <c r="M19" s="54">
        <v>283028</v>
      </c>
    </row>
    <row r="20" spans="1:13" ht="14.45" customHeight="1" x14ac:dyDescent="0.3">
      <c r="A20" s="49">
        <v>2025</v>
      </c>
      <c r="B20" s="50" t="s">
        <v>716</v>
      </c>
      <c r="C20" s="43">
        <v>12</v>
      </c>
      <c r="D20" s="54">
        <v>24</v>
      </c>
      <c r="E20" s="54">
        <v>4461</v>
      </c>
      <c r="F20" s="54">
        <v>233880</v>
      </c>
      <c r="G20" s="54">
        <v>434</v>
      </c>
      <c r="H20" s="54">
        <v>15170</v>
      </c>
      <c r="I20" s="54">
        <f t="shared" si="0"/>
        <v>38.91530084770497</v>
      </c>
      <c r="J20" s="54">
        <f t="shared" si="1"/>
        <v>77.830601695409939</v>
      </c>
      <c r="K20" s="58">
        <f t="shared" si="2"/>
        <v>0.75845921352176982</v>
      </c>
      <c r="L20" s="58">
        <f t="shared" si="3"/>
        <v>49.195426154973696</v>
      </c>
      <c r="M20" s="54">
        <v>308362</v>
      </c>
    </row>
    <row r="21" spans="1:13" ht="14.45" customHeight="1" x14ac:dyDescent="0.3">
      <c r="A21" s="49">
        <v>2025</v>
      </c>
      <c r="B21" s="50" t="s">
        <v>717</v>
      </c>
      <c r="C21" s="43">
        <v>9</v>
      </c>
      <c r="D21" s="54">
        <v>19</v>
      </c>
      <c r="E21" s="54">
        <v>2689</v>
      </c>
      <c r="F21" s="54">
        <v>207441</v>
      </c>
      <c r="G21" s="54">
        <v>456</v>
      </c>
      <c r="H21" s="54">
        <v>14675</v>
      </c>
      <c r="I21" s="54">
        <f t="shared" si="0"/>
        <v>32.055620062544072</v>
      </c>
      <c r="J21" s="54">
        <f t="shared" si="1"/>
        <v>67.672975687593052</v>
      </c>
      <c r="K21" s="58">
        <f t="shared" si="2"/>
        <v>0.73884998682157843</v>
      </c>
      <c r="L21" s="58">
        <f t="shared" si="3"/>
        <v>52.268469379759367</v>
      </c>
      <c r="M21" s="54">
        <v>280762</v>
      </c>
    </row>
    <row r="22" spans="1:13" ht="14.45" customHeight="1" x14ac:dyDescent="0.3">
      <c r="A22" s="49">
        <v>2025</v>
      </c>
      <c r="B22" s="50" t="s">
        <v>718</v>
      </c>
      <c r="C22" s="43">
        <v>21</v>
      </c>
      <c r="D22" s="54">
        <v>36</v>
      </c>
      <c r="E22" s="54">
        <v>4859</v>
      </c>
      <c r="F22" s="54">
        <v>184785</v>
      </c>
      <c r="G22" s="54">
        <v>272</v>
      </c>
      <c r="H22" s="54">
        <v>16771</v>
      </c>
      <c r="I22" s="54">
        <f t="shared" si="0"/>
        <v>73.414252153484725</v>
      </c>
      <c r="J22" s="54">
        <f t="shared" si="1"/>
        <v>125.8530036916881</v>
      </c>
      <c r="K22" s="58">
        <f t="shared" si="2"/>
        <v>0.64599298019912743</v>
      </c>
      <c r="L22" s="58">
        <f t="shared" si="3"/>
        <v>58.630020136480589</v>
      </c>
      <c r="M22" s="54">
        <v>286048</v>
      </c>
    </row>
    <row r="23" spans="1:13" ht="14.45" customHeight="1" x14ac:dyDescent="0.3">
      <c r="A23" s="49">
        <v>2025</v>
      </c>
      <c r="B23" s="50" t="s">
        <v>719</v>
      </c>
      <c r="C23" s="43">
        <v>16</v>
      </c>
      <c r="D23" s="54">
        <v>28</v>
      </c>
      <c r="E23" s="54">
        <v>3509</v>
      </c>
      <c r="F23" s="54">
        <v>202672</v>
      </c>
      <c r="G23" s="54">
        <v>467</v>
      </c>
      <c r="H23" s="54">
        <v>14755</v>
      </c>
      <c r="I23" s="54">
        <f t="shared" si="0"/>
        <v>56.447544355421961</v>
      </c>
      <c r="J23" s="54">
        <f t="shared" si="1"/>
        <v>98.783202621988437</v>
      </c>
      <c r="K23" s="58">
        <f t="shared" si="2"/>
        <v>0.71502104435013003</v>
      </c>
      <c r="L23" s="58">
        <f t="shared" si="3"/>
        <v>52.05521981026569</v>
      </c>
      <c r="M23" s="54">
        <v>283449</v>
      </c>
    </row>
    <row r="24" spans="1:13" ht="14.45" customHeight="1" x14ac:dyDescent="0.3">
      <c r="A24" s="49">
        <v>2025</v>
      </c>
      <c r="B24" s="50" t="s">
        <v>720</v>
      </c>
      <c r="C24" s="43">
        <v>13</v>
      </c>
      <c r="D24" s="54">
        <v>28</v>
      </c>
      <c r="E24" s="54">
        <v>3623</v>
      </c>
      <c r="F24" s="54">
        <v>144446</v>
      </c>
      <c r="G24" s="54">
        <v>273</v>
      </c>
      <c r="H24" s="54">
        <v>14649</v>
      </c>
      <c r="I24" s="54">
        <f t="shared" si="0"/>
        <v>54.02238188837314</v>
      </c>
      <c r="J24" s="54">
        <f t="shared" si="1"/>
        <v>116.3558994518806</v>
      </c>
      <c r="K24" s="58">
        <f t="shared" si="2"/>
        <v>0.6002551518652266</v>
      </c>
      <c r="L24" s="58">
        <f t="shared" si="3"/>
        <v>60.874913252521395</v>
      </c>
      <c r="M24" s="54">
        <v>240641</v>
      </c>
    </row>
    <row r="25" spans="1:13" ht="14.45" customHeight="1" x14ac:dyDescent="0.3">
      <c r="A25" s="49">
        <v>2025</v>
      </c>
      <c r="B25" s="50" t="s">
        <v>721</v>
      </c>
      <c r="C25" s="43">
        <v>18</v>
      </c>
      <c r="D25" s="54">
        <v>24</v>
      </c>
      <c r="E25" s="54">
        <v>2814</v>
      </c>
      <c r="F25" s="54">
        <v>98028</v>
      </c>
      <c r="G25" s="54">
        <v>303</v>
      </c>
      <c r="H25" s="54">
        <v>7086</v>
      </c>
      <c r="I25" s="54">
        <f t="shared" si="0"/>
        <v>135.60752169720348</v>
      </c>
      <c r="J25" s="54">
        <f t="shared" si="1"/>
        <v>180.81002892960464</v>
      </c>
      <c r="K25" s="58">
        <f t="shared" si="2"/>
        <v>0.73851856316297015</v>
      </c>
      <c r="L25" s="58">
        <f t="shared" si="3"/>
        <v>53.384161041465774</v>
      </c>
      <c r="M25" s="54">
        <v>132736</v>
      </c>
    </row>
    <row r="26" spans="1:13" ht="14.45" customHeight="1" x14ac:dyDescent="0.3">
      <c r="A26" s="49">
        <v>2025</v>
      </c>
      <c r="B26" s="50" t="s">
        <v>722</v>
      </c>
      <c r="C26" s="43">
        <v>18</v>
      </c>
      <c r="D26" s="54">
        <v>33</v>
      </c>
      <c r="E26" s="54">
        <v>4832</v>
      </c>
      <c r="F26" s="54">
        <v>247720</v>
      </c>
      <c r="G26" s="54">
        <v>433</v>
      </c>
      <c r="H26" s="54">
        <v>17730</v>
      </c>
      <c r="I26" s="54">
        <f t="shared" si="0"/>
        <v>64.510579735076547</v>
      </c>
      <c r="J26" s="54">
        <f t="shared" si="1"/>
        <v>118.26939618097369</v>
      </c>
      <c r="K26" s="58">
        <f t="shared" si="2"/>
        <v>0.88780893399850913</v>
      </c>
      <c r="L26" s="58">
        <f t="shared" si="3"/>
        <v>63.542921039050405</v>
      </c>
      <c r="M26" s="54">
        <v>279024</v>
      </c>
    </row>
    <row r="27" spans="1:13" ht="14.45" customHeight="1" x14ac:dyDescent="0.3">
      <c r="A27" s="49">
        <v>2025</v>
      </c>
      <c r="B27" s="50" t="s">
        <v>723</v>
      </c>
      <c r="C27" s="50">
        <v>18</v>
      </c>
      <c r="D27" s="54">
        <v>28</v>
      </c>
      <c r="E27" s="54">
        <v>4468</v>
      </c>
      <c r="F27" s="54">
        <v>141611</v>
      </c>
      <c r="G27" s="54">
        <v>402</v>
      </c>
      <c r="H27" s="54">
        <v>10620</v>
      </c>
      <c r="I27" s="54">
        <f t="shared" si="0"/>
        <v>72.312970536481899</v>
      </c>
      <c r="J27" s="54">
        <f t="shared" si="1"/>
        <v>112.48684305674961</v>
      </c>
      <c r="K27" s="58">
        <f t="shared" si="2"/>
        <v>0.56890622614676323</v>
      </c>
      <c r="L27" s="58">
        <f t="shared" si="3"/>
        <v>42.664652616524315</v>
      </c>
      <c r="M27" s="54">
        <v>248918</v>
      </c>
    </row>
    <row r="28" spans="1:13" ht="14.45" customHeight="1" x14ac:dyDescent="0.3">
      <c r="A28" s="46">
        <v>2025</v>
      </c>
      <c r="B28" s="46" t="s">
        <v>36</v>
      </c>
      <c r="C28" s="47">
        <f>SUM(C7:C27)</f>
        <v>436</v>
      </c>
      <c r="D28" s="47">
        <f>SUM(D7:D27)</f>
        <v>873</v>
      </c>
      <c r="E28" s="47">
        <f>SUM(E7:E27)</f>
        <v>115143</v>
      </c>
      <c r="F28" s="47">
        <f>SUM(F7:F27)</f>
        <v>9755621</v>
      </c>
      <c r="G28" s="47">
        <v>2037</v>
      </c>
      <c r="H28" s="47">
        <f>SUM(H7:H27)</f>
        <v>554846</v>
      </c>
      <c r="I28" s="47">
        <f t="shared" si="0"/>
        <v>41.110666897992743</v>
      </c>
      <c r="J28" s="47">
        <f t="shared" si="1"/>
        <v>82.315624316393723</v>
      </c>
      <c r="K28" s="57">
        <f t="shared" si="2"/>
        <v>0.91986258099555707</v>
      </c>
      <c r="L28" s="47">
        <f t="shared" si="3"/>
        <v>52.316718086430463</v>
      </c>
      <c r="M28" s="47">
        <f>SUM(M7:M27)</f>
        <v>10605520</v>
      </c>
    </row>
    <row r="29" spans="1:13" ht="14.45" customHeight="1" x14ac:dyDescent="0.3">
      <c r="A29" s="49">
        <v>2024</v>
      </c>
      <c r="B29" s="50" t="s">
        <v>15</v>
      </c>
      <c r="C29" s="43">
        <v>58</v>
      </c>
      <c r="D29" s="54">
        <v>159</v>
      </c>
      <c r="E29" s="54">
        <v>23041</v>
      </c>
      <c r="F29" s="54">
        <v>3183630</v>
      </c>
      <c r="G29" s="54">
        <v>1315</v>
      </c>
      <c r="H29" s="54">
        <v>139363</v>
      </c>
      <c r="I29" s="54">
        <f>C29/(M29/1000000)</f>
        <v>23.450384444793954</v>
      </c>
      <c r="J29" s="54">
        <f>D29/(M29/1000000)</f>
        <v>64.286398736590314</v>
      </c>
      <c r="K29" s="58">
        <f>F29/M29</f>
        <v>1.287195645344472</v>
      </c>
      <c r="L29" s="58">
        <f>H29/(M29/1000)</f>
        <v>56.346826334134832</v>
      </c>
      <c r="M29" s="54">
        <v>2473307</v>
      </c>
    </row>
    <row r="30" spans="1:13" ht="14.45" customHeight="1" x14ac:dyDescent="0.3">
      <c r="A30" s="49">
        <v>2024</v>
      </c>
      <c r="B30" s="50" t="s">
        <v>16</v>
      </c>
      <c r="C30" s="43">
        <v>19</v>
      </c>
      <c r="D30" s="54">
        <v>55</v>
      </c>
      <c r="E30" s="54">
        <v>5290</v>
      </c>
      <c r="F30" s="54">
        <v>461152</v>
      </c>
      <c r="G30" s="54">
        <v>467</v>
      </c>
      <c r="H30" s="54">
        <v>31887</v>
      </c>
      <c r="I30" s="54">
        <f t="shared" ref="I30:I50" si="4">C30/(M30/1000000)</f>
        <v>46.578673831610743</v>
      </c>
      <c r="J30" s="54">
        <f t="shared" ref="J30:J50" si="5">D30/(M30/1000000)</f>
        <v>134.83300319676792</v>
      </c>
      <c r="K30" s="58">
        <f t="shared" ref="K30:K50" si="6">F30/M30</f>
        <v>1.1305183470944713</v>
      </c>
      <c r="L30" s="58">
        <f t="shared" ref="L30:L50" si="7">H30/(M30/1000)</f>
        <v>78.171272235187985</v>
      </c>
      <c r="M30" s="54">
        <v>407912</v>
      </c>
    </row>
    <row r="31" spans="1:13" ht="14.45" customHeight="1" x14ac:dyDescent="0.3">
      <c r="A31" s="49">
        <v>2024</v>
      </c>
      <c r="B31" s="50" t="s">
        <v>17</v>
      </c>
      <c r="C31" s="43">
        <v>9</v>
      </c>
      <c r="D31" s="54">
        <v>25</v>
      </c>
      <c r="E31" s="54">
        <v>2641</v>
      </c>
      <c r="F31" s="54">
        <v>219352</v>
      </c>
      <c r="G31" s="54">
        <v>263</v>
      </c>
      <c r="H31" s="54">
        <v>15693</v>
      </c>
      <c r="I31" s="54">
        <f t="shared" si="4"/>
        <v>29.846588534930461</v>
      </c>
      <c r="J31" s="54">
        <f t="shared" si="5"/>
        <v>82.907190374806831</v>
      </c>
      <c r="K31" s="56">
        <f t="shared" si="6"/>
        <v>0.72743432092378513</v>
      </c>
      <c r="L31" s="56">
        <f t="shared" si="7"/>
        <v>52.042501542073744</v>
      </c>
      <c r="M31" s="54">
        <v>301542</v>
      </c>
    </row>
    <row r="32" spans="1:13" ht="14.45" customHeight="1" x14ac:dyDescent="0.3">
      <c r="A32" s="49">
        <v>2024</v>
      </c>
      <c r="B32" s="50" t="s">
        <v>18</v>
      </c>
      <c r="C32" s="43">
        <v>15</v>
      </c>
      <c r="D32" s="54">
        <v>33</v>
      </c>
      <c r="E32" s="54">
        <v>4270</v>
      </c>
      <c r="F32" s="54">
        <v>357347</v>
      </c>
      <c r="G32" s="54">
        <v>433</v>
      </c>
      <c r="H32" s="54">
        <v>23708</v>
      </c>
      <c r="I32" s="54">
        <f t="shared" si="4"/>
        <v>31.749660278635019</v>
      </c>
      <c r="J32" s="54">
        <f t="shared" si="5"/>
        <v>69.849252612997049</v>
      </c>
      <c r="K32" s="58">
        <f t="shared" si="6"/>
        <v>0.75637639010595925</v>
      </c>
      <c r="L32" s="58">
        <f t="shared" si="7"/>
        <v>50.181396392391932</v>
      </c>
      <c r="M32" s="54">
        <v>472446</v>
      </c>
    </row>
    <row r="33" spans="1:13" ht="14.45" customHeight="1" x14ac:dyDescent="0.3">
      <c r="A33" s="49">
        <v>2024</v>
      </c>
      <c r="B33" s="50" t="s">
        <v>19</v>
      </c>
      <c r="C33" s="43">
        <v>20</v>
      </c>
      <c r="D33" s="54">
        <v>30</v>
      </c>
      <c r="E33" s="54">
        <v>3981</v>
      </c>
      <c r="F33" s="54">
        <v>285620</v>
      </c>
      <c r="G33" s="54">
        <v>408</v>
      </c>
      <c r="H33" s="54">
        <v>15474</v>
      </c>
      <c r="I33" s="54">
        <f t="shared" si="4"/>
        <v>54.052739257693737</v>
      </c>
      <c r="J33" s="54">
        <f t="shared" si="5"/>
        <v>81.07910888654061</v>
      </c>
      <c r="K33" s="58">
        <f t="shared" si="6"/>
        <v>0.7719271693391242</v>
      </c>
      <c r="L33" s="58">
        <f t="shared" si="7"/>
        <v>41.820604363677639</v>
      </c>
      <c r="M33" s="54">
        <v>370009</v>
      </c>
    </row>
    <row r="34" spans="1:13" ht="14.45" customHeight="1" x14ac:dyDescent="0.3">
      <c r="A34" s="49">
        <v>2024</v>
      </c>
      <c r="B34" s="50" t="s">
        <v>20</v>
      </c>
      <c r="C34" s="43">
        <v>14</v>
      </c>
      <c r="D34" s="54">
        <v>21</v>
      </c>
      <c r="E34" s="54">
        <v>3016</v>
      </c>
      <c r="F34" s="54">
        <v>161315</v>
      </c>
      <c r="G34" s="54">
        <v>384</v>
      </c>
      <c r="H34" s="54">
        <v>10541</v>
      </c>
      <c r="I34" s="54">
        <f t="shared" si="4"/>
        <v>68.846477273286084</v>
      </c>
      <c r="J34" s="54">
        <f t="shared" si="5"/>
        <v>103.26971590992913</v>
      </c>
      <c r="K34" s="58">
        <f t="shared" si="6"/>
        <v>0.79328353438143895</v>
      </c>
      <c r="L34" s="58">
        <f t="shared" si="7"/>
        <v>51.836479781264906</v>
      </c>
      <c r="M34" s="54">
        <v>203351</v>
      </c>
    </row>
    <row r="35" spans="1:13" ht="14.45" customHeight="1" x14ac:dyDescent="0.3">
      <c r="A35" s="49">
        <v>2024</v>
      </c>
      <c r="B35" s="50" t="s">
        <v>21</v>
      </c>
      <c r="C35" s="43">
        <v>20</v>
      </c>
      <c r="D35" s="54">
        <v>33</v>
      </c>
      <c r="E35" s="54">
        <v>4956</v>
      </c>
      <c r="F35" s="54">
        <v>196656</v>
      </c>
      <c r="G35" s="54">
        <v>283</v>
      </c>
      <c r="H35" s="54">
        <v>13004</v>
      </c>
      <c r="I35" s="54">
        <f t="shared" si="4"/>
        <v>81.184646359680457</v>
      </c>
      <c r="J35" s="54">
        <f t="shared" si="5"/>
        <v>133.95466649347276</v>
      </c>
      <c r="K35" s="58">
        <f t="shared" si="6"/>
        <v>0.79827239072546596</v>
      </c>
      <c r="L35" s="58">
        <f t="shared" si="7"/>
        <v>52.786257063064234</v>
      </c>
      <c r="M35" s="54">
        <v>246352</v>
      </c>
    </row>
    <row r="36" spans="1:13" ht="14.45" customHeight="1" x14ac:dyDescent="0.3">
      <c r="A36" s="49">
        <v>2024</v>
      </c>
      <c r="B36" s="50" t="s">
        <v>22</v>
      </c>
      <c r="C36" s="43">
        <v>14</v>
      </c>
      <c r="D36" s="54">
        <v>19</v>
      </c>
      <c r="E36" s="54">
        <v>2751</v>
      </c>
      <c r="F36" s="54">
        <v>69771</v>
      </c>
      <c r="G36" s="54">
        <v>325</v>
      </c>
      <c r="H36" s="54">
        <v>5353</v>
      </c>
      <c r="I36" s="54">
        <f t="shared" si="4"/>
        <v>229.61735907234589</v>
      </c>
      <c r="J36" s="54">
        <f t="shared" si="5"/>
        <v>311.62355874104082</v>
      </c>
      <c r="K36" s="58">
        <f t="shared" si="6"/>
        <v>1.1443309114169031</v>
      </c>
      <c r="L36" s="58">
        <f t="shared" si="7"/>
        <v>87.79583736530482</v>
      </c>
      <c r="M36" s="54">
        <v>60971</v>
      </c>
    </row>
    <row r="37" spans="1:13" ht="14.45" customHeight="1" x14ac:dyDescent="0.3">
      <c r="A37" s="49">
        <v>2024</v>
      </c>
      <c r="B37" s="50" t="s">
        <v>23</v>
      </c>
      <c r="C37" s="43">
        <v>7</v>
      </c>
      <c r="D37" s="54">
        <v>14</v>
      </c>
      <c r="E37" s="54">
        <v>1190</v>
      </c>
      <c r="F37" s="54">
        <v>135568</v>
      </c>
      <c r="G37" s="54">
        <v>213</v>
      </c>
      <c r="H37" s="54">
        <v>9343</v>
      </c>
      <c r="I37" s="54">
        <f t="shared" si="4"/>
        <v>44.5227479440031</v>
      </c>
      <c r="J37" s="54">
        <f t="shared" si="5"/>
        <v>89.045495888006201</v>
      </c>
      <c r="K37" s="56">
        <f t="shared" si="6"/>
        <v>0.86226569903894468</v>
      </c>
      <c r="L37" s="56">
        <f t="shared" si="7"/>
        <v>59.42514772011728</v>
      </c>
      <c r="M37" s="54">
        <v>157223</v>
      </c>
    </row>
    <row r="38" spans="1:13" ht="14.45" customHeight="1" x14ac:dyDescent="0.3">
      <c r="A38" s="49">
        <v>2024</v>
      </c>
      <c r="B38" s="50" t="s">
        <v>24</v>
      </c>
      <c r="C38" s="43">
        <v>41</v>
      </c>
      <c r="D38" s="54">
        <v>98</v>
      </c>
      <c r="E38" s="54">
        <v>10437</v>
      </c>
      <c r="F38" s="54">
        <v>1383494</v>
      </c>
      <c r="G38" s="54">
        <v>935</v>
      </c>
      <c r="H38" s="54">
        <v>76263</v>
      </c>
      <c r="I38" s="54">
        <f t="shared" si="4"/>
        <v>28.698903701878589</v>
      </c>
      <c r="J38" s="54">
        <f t="shared" si="5"/>
        <v>68.597379580100039</v>
      </c>
      <c r="K38" s="58">
        <f t="shared" si="6"/>
        <v>0.96840880678358088</v>
      </c>
      <c r="L38" s="58">
        <f t="shared" si="7"/>
        <v>53.382060805277241</v>
      </c>
      <c r="M38" s="54">
        <v>1428626</v>
      </c>
    </row>
    <row r="39" spans="1:13" ht="14.45" customHeight="1" x14ac:dyDescent="0.3">
      <c r="A39" s="49">
        <v>2024</v>
      </c>
      <c r="B39" s="50" t="s">
        <v>25</v>
      </c>
      <c r="C39" s="43">
        <v>9</v>
      </c>
      <c r="D39" s="54">
        <v>19</v>
      </c>
      <c r="E39" s="54">
        <v>2662</v>
      </c>
      <c r="F39" s="54">
        <v>297772</v>
      </c>
      <c r="G39" s="54">
        <v>251</v>
      </c>
      <c r="H39" s="54">
        <v>13521</v>
      </c>
      <c r="I39" s="54">
        <f t="shared" si="4"/>
        <v>26.081362258530056</v>
      </c>
      <c r="J39" s="54">
        <f t="shared" si="5"/>
        <v>55.060653656896783</v>
      </c>
      <c r="K39" s="58">
        <f t="shared" si="6"/>
        <v>0.86292215582744569</v>
      </c>
      <c r="L39" s="58">
        <f t="shared" si="7"/>
        <v>39.182899899731652</v>
      </c>
      <c r="M39" s="54">
        <v>345074</v>
      </c>
    </row>
    <row r="40" spans="1:13" ht="14.45" customHeight="1" x14ac:dyDescent="0.3">
      <c r="A40" s="49">
        <v>2024</v>
      </c>
      <c r="B40" s="50" t="s">
        <v>26</v>
      </c>
      <c r="C40" s="43">
        <v>68</v>
      </c>
      <c r="D40" s="54">
        <v>133</v>
      </c>
      <c r="E40" s="54">
        <v>16374</v>
      </c>
      <c r="F40" s="54">
        <v>1751818</v>
      </c>
      <c r="G40" s="54">
        <v>846</v>
      </c>
      <c r="H40" s="54">
        <v>89663</v>
      </c>
      <c r="I40" s="54">
        <f t="shared" si="4"/>
        <v>38.356946358374593</v>
      </c>
      <c r="J40" s="54">
        <f t="shared" si="5"/>
        <v>75.021674495056189</v>
      </c>
      <c r="K40" s="58">
        <f t="shared" si="6"/>
        <v>0.98815278022992736</v>
      </c>
      <c r="L40" s="58">
        <f t="shared" si="7"/>
        <v>50.57645413721972</v>
      </c>
      <c r="M40" s="54">
        <v>1772821</v>
      </c>
    </row>
    <row r="41" spans="1:13" ht="14.45" customHeight="1" x14ac:dyDescent="0.3">
      <c r="A41" s="49">
        <v>2024</v>
      </c>
      <c r="B41" s="50" t="s">
        <v>27</v>
      </c>
      <c r="C41" s="43">
        <v>18</v>
      </c>
      <c r="D41" s="54">
        <v>28</v>
      </c>
      <c r="E41" s="54">
        <v>4125</v>
      </c>
      <c r="F41" s="54">
        <v>198500</v>
      </c>
      <c r="G41" s="54">
        <v>388</v>
      </c>
      <c r="H41" s="54">
        <v>13212</v>
      </c>
      <c r="I41" s="54">
        <f t="shared" si="4"/>
        <v>63.518053242243731</v>
      </c>
      <c r="J41" s="54">
        <f t="shared" si="5"/>
        <v>98.805860599045815</v>
      </c>
      <c r="K41" s="58">
        <f t="shared" si="6"/>
        <v>0.70046297603252128</v>
      </c>
      <c r="L41" s="58">
        <f t="shared" si="7"/>
        <v>46.622251079806901</v>
      </c>
      <c r="M41" s="54">
        <v>283384</v>
      </c>
    </row>
    <row r="42" spans="1:13" ht="14.45" customHeight="1" x14ac:dyDescent="0.3">
      <c r="A42" s="49">
        <v>2024</v>
      </c>
      <c r="B42" s="50" t="s">
        <v>28</v>
      </c>
      <c r="C42" s="43">
        <v>10</v>
      </c>
      <c r="D42" s="54">
        <v>22</v>
      </c>
      <c r="E42" s="54">
        <v>3936</v>
      </c>
      <c r="F42" s="54">
        <v>252596</v>
      </c>
      <c r="G42" s="54">
        <v>414</v>
      </c>
      <c r="H42" s="54">
        <v>16319</v>
      </c>
      <c r="I42" s="54">
        <f t="shared" si="4"/>
        <v>32.428050263477907</v>
      </c>
      <c r="J42" s="54">
        <f t="shared" si="5"/>
        <v>71.341710579651391</v>
      </c>
      <c r="K42" s="58">
        <f t="shared" si="6"/>
        <v>0.81911957843534655</v>
      </c>
      <c r="L42" s="58">
        <f t="shared" si="7"/>
        <v>52.919335224969601</v>
      </c>
      <c r="M42" s="54">
        <v>308375</v>
      </c>
    </row>
    <row r="43" spans="1:13" ht="14.45" customHeight="1" x14ac:dyDescent="0.3">
      <c r="A43" s="49">
        <v>2024</v>
      </c>
      <c r="B43" s="50" t="s">
        <v>29</v>
      </c>
      <c r="C43" s="43">
        <v>9</v>
      </c>
      <c r="D43" s="54">
        <v>19</v>
      </c>
      <c r="E43" s="54">
        <v>2689</v>
      </c>
      <c r="F43" s="54">
        <v>230170</v>
      </c>
      <c r="G43" s="54">
        <v>413</v>
      </c>
      <c r="H43" s="54">
        <v>15584</v>
      </c>
      <c r="I43" s="54">
        <f t="shared" si="4"/>
        <v>32.010470980729693</v>
      </c>
      <c r="J43" s="54">
        <f t="shared" si="5"/>
        <v>67.577660959318237</v>
      </c>
      <c r="K43" s="58">
        <f t="shared" si="6"/>
        <v>0.81865001173717267</v>
      </c>
      <c r="L43" s="58">
        <f t="shared" si="7"/>
        <v>55.427908862632393</v>
      </c>
      <c r="M43" s="54">
        <v>281158</v>
      </c>
    </row>
    <row r="44" spans="1:13" ht="14.45" customHeight="1" x14ac:dyDescent="0.3">
      <c r="A44" s="49">
        <v>2024</v>
      </c>
      <c r="B44" s="50" t="s">
        <v>30</v>
      </c>
      <c r="C44" s="43">
        <v>21</v>
      </c>
      <c r="D44" s="54">
        <v>36</v>
      </c>
      <c r="E44" s="54">
        <v>4973</v>
      </c>
      <c r="F44" s="54">
        <v>211561</v>
      </c>
      <c r="G44" s="54">
        <v>278</v>
      </c>
      <c r="H44" s="54">
        <v>17123</v>
      </c>
      <c r="I44" s="54">
        <f t="shared" si="4"/>
        <v>73.286662525388593</v>
      </c>
      <c r="J44" s="54">
        <f t="shared" si="5"/>
        <v>125.63427861495187</v>
      </c>
      <c r="K44" s="58">
        <f t="shared" si="6"/>
        <v>0.7383142671682732</v>
      </c>
      <c r="L44" s="58">
        <f t="shared" si="7"/>
        <v>59.756548686772803</v>
      </c>
      <c r="M44" s="54">
        <v>286546</v>
      </c>
    </row>
    <row r="45" spans="1:13" ht="14.45" customHeight="1" x14ac:dyDescent="0.3">
      <c r="A45" s="49">
        <v>2024</v>
      </c>
      <c r="B45" s="50" t="s">
        <v>31</v>
      </c>
      <c r="C45" s="43">
        <v>16</v>
      </c>
      <c r="D45" s="54">
        <v>26</v>
      </c>
      <c r="E45" s="54">
        <v>3428</v>
      </c>
      <c r="F45" s="54">
        <v>226833</v>
      </c>
      <c r="G45" s="54">
        <v>342</v>
      </c>
      <c r="H45" s="54">
        <v>14603</v>
      </c>
      <c r="I45" s="54">
        <f t="shared" si="4"/>
        <v>56.22755290661307</v>
      </c>
      <c r="J45" s="54">
        <f t="shared" si="5"/>
        <v>91.369773473246241</v>
      </c>
      <c r="K45" s="58">
        <f t="shared" si="6"/>
        <v>0.79714153177911007</v>
      </c>
      <c r="L45" s="58">
        <f t="shared" si="7"/>
        <v>51.318184693454413</v>
      </c>
      <c r="M45" s="54">
        <v>284558</v>
      </c>
    </row>
    <row r="46" spans="1:13" ht="14.45" customHeight="1" x14ac:dyDescent="0.3">
      <c r="A46" s="49">
        <v>2024</v>
      </c>
      <c r="B46" s="50" t="s">
        <v>32</v>
      </c>
      <c r="C46" s="43">
        <v>14</v>
      </c>
      <c r="D46" s="54">
        <v>29</v>
      </c>
      <c r="E46" s="54">
        <v>4046</v>
      </c>
      <c r="F46" s="54">
        <v>167390</v>
      </c>
      <c r="G46" s="54">
        <v>250</v>
      </c>
      <c r="H46" s="54">
        <v>15562</v>
      </c>
      <c r="I46" s="54">
        <f t="shared" si="4"/>
        <v>57.981098161999185</v>
      </c>
      <c r="J46" s="54">
        <f t="shared" si="5"/>
        <v>120.10370333556975</v>
      </c>
      <c r="K46" s="58">
        <f t="shared" si="6"/>
        <v>0.6932468586669317</v>
      </c>
      <c r="L46" s="58">
        <f t="shared" si="7"/>
        <v>64.450132114073668</v>
      </c>
      <c r="M46" s="54">
        <v>241458</v>
      </c>
    </row>
    <row r="47" spans="1:13" ht="14.45" customHeight="1" x14ac:dyDescent="0.3">
      <c r="A47" s="49">
        <v>2024</v>
      </c>
      <c r="B47" s="50" t="s">
        <v>33</v>
      </c>
      <c r="C47" s="43">
        <v>18</v>
      </c>
      <c r="D47" s="54">
        <v>24</v>
      </c>
      <c r="E47" s="54">
        <v>2814</v>
      </c>
      <c r="F47" s="54">
        <v>107093</v>
      </c>
      <c r="G47" s="54">
        <v>305</v>
      </c>
      <c r="H47" s="54">
        <v>7232</v>
      </c>
      <c r="I47" s="54">
        <f t="shared" si="4"/>
        <v>135.50237505551831</v>
      </c>
      <c r="J47" s="54">
        <f t="shared" si="5"/>
        <v>180.66983340735777</v>
      </c>
      <c r="K47" s="58">
        <f t="shared" si="6"/>
        <v>0.80618643621225694</v>
      </c>
      <c r="L47" s="58">
        <f t="shared" si="7"/>
        <v>54.441843133417144</v>
      </c>
      <c r="M47" s="54">
        <v>132839</v>
      </c>
    </row>
    <row r="48" spans="1:13" ht="14.45" customHeight="1" x14ac:dyDescent="0.3">
      <c r="A48" s="49">
        <v>2024</v>
      </c>
      <c r="B48" s="50" t="s">
        <v>34</v>
      </c>
      <c r="C48" s="43">
        <v>19</v>
      </c>
      <c r="D48" s="54">
        <v>34</v>
      </c>
      <c r="E48" s="54">
        <v>5072</v>
      </c>
      <c r="F48" s="54">
        <v>262338</v>
      </c>
      <c r="G48" s="54">
        <v>420</v>
      </c>
      <c r="H48" s="54">
        <v>18452</v>
      </c>
      <c r="I48" s="54">
        <f t="shared" si="4"/>
        <v>67.582468396303597</v>
      </c>
      <c r="J48" s="54">
        <f t="shared" si="5"/>
        <v>120.93704870917486</v>
      </c>
      <c r="K48" s="58">
        <f t="shared" si="6"/>
        <v>0.93312892600786801</v>
      </c>
      <c r="L48" s="58">
        <f t="shared" si="7"/>
        <v>65.633247728873371</v>
      </c>
      <c r="M48" s="54">
        <v>281138</v>
      </c>
    </row>
    <row r="49" spans="1:13" ht="14.45" customHeight="1" x14ac:dyDescent="0.3">
      <c r="A49" s="49">
        <v>2024</v>
      </c>
      <c r="B49" s="50" t="s">
        <v>35</v>
      </c>
      <c r="C49" s="50">
        <v>18</v>
      </c>
      <c r="D49" s="54">
        <v>28</v>
      </c>
      <c r="E49" s="54">
        <v>4467</v>
      </c>
      <c r="F49" s="54">
        <v>165864</v>
      </c>
      <c r="G49" s="54">
        <v>378</v>
      </c>
      <c r="H49" s="54">
        <v>11496</v>
      </c>
      <c r="I49" s="54">
        <f t="shared" si="4"/>
        <v>72.39964604617488</v>
      </c>
      <c r="J49" s="54">
        <f t="shared" si="5"/>
        <v>112.62167162738315</v>
      </c>
      <c r="K49" s="58">
        <f t="shared" si="6"/>
        <v>0.66713860510015288</v>
      </c>
      <c r="L49" s="58">
        <f t="shared" si="7"/>
        <v>46.239240608157026</v>
      </c>
      <c r="M49" s="54">
        <v>248620</v>
      </c>
    </row>
    <row r="50" spans="1:13" ht="14.45" customHeight="1" x14ac:dyDescent="0.3">
      <c r="A50" s="46">
        <v>2024</v>
      </c>
      <c r="B50" s="46" t="s">
        <v>36</v>
      </c>
      <c r="C50" s="47">
        <f>SUM(C29:C49)</f>
        <v>437</v>
      </c>
      <c r="D50" s="47">
        <f>SUM(D29:D49)</f>
        <v>885</v>
      </c>
      <c r="E50" s="47">
        <f>SUM(E29:E49)</f>
        <v>116159</v>
      </c>
      <c r="F50" s="47">
        <f>SUM(F29:F49)</f>
        <v>10325840</v>
      </c>
      <c r="G50" s="47">
        <v>1859</v>
      </c>
      <c r="H50" s="47">
        <f>SUM(H29:H49)</f>
        <v>573396</v>
      </c>
      <c r="I50" s="47">
        <f t="shared" si="4"/>
        <v>41.274269884611499</v>
      </c>
      <c r="J50" s="47">
        <f t="shared" si="5"/>
        <v>83.587480201101087</v>
      </c>
      <c r="K50" s="57">
        <f t="shared" si="6"/>
        <v>0.97526660628218942</v>
      </c>
      <c r="L50" s="47">
        <f t="shared" si="7"/>
        <v>54.156753443379166</v>
      </c>
      <c r="M50" s="47">
        <f>SUM(M29:M49)</f>
        <v>10587710</v>
      </c>
    </row>
    <row r="51" spans="1:13" ht="14.45" customHeight="1" x14ac:dyDescent="0.3">
      <c r="A51" s="49">
        <v>2023</v>
      </c>
      <c r="B51" s="50" t="s">
        <v>15</v>
      </c>
      <c r="C51" s="43">
        <v>56</v>
      </c>
      <c r="D51" s="54">
        <v>166</v>
      </c>
      <c r="E51" s="54">
        <v>23361</v>
      </c>
      <c r="F51" s="54">
        <v>3481277</v>
      </c>
      <c r="G51" s="54">
        <v>1284</v>
      </c>
      <c r="H51" s="54">
        <v>148674</v>
      </c>
      <c r="I51" s="54">
        <f>C51/(M51/1000000)</f>
        <v>22.812253928086815</v>
      </c>
      <c r="J51" s="54">
        <f t="shared" ref="J51:J72" si="8">D51/(M51/1000000)</f>
        <v>67.622038429685915</v>
      </c>
      <c r="K51" s="58">
        <f t="shared" ref="K51:K72" si="9">F51/M51</f>
        <v>1.4181388378215765</v>
      </c>
      <c r="L51" s="58">
        <f>H51/(M51/1000)</f>
        <v>60.564090009006769</v>
      </c>
      <c r="M51" s="54">
        <v>2454821</v>
      </c>
    </row>
    <row r="52" spans="1:13" ht="14.45" customHeight="1" x14ac:dyDescent="0.3">
      <c r="A52" s="49">
        <v>2023</v>
      </c>
      <c r="B52" s="50" t="s">
        <v>16</v>
      </c>
      <c r="C52" s="43">
        <v>16</v>
      </c>
      <c r="D52" s="54">
        <v>40</v>
      </c>
      <c r="E52" s="54">
        <v>4156</v>
      </c>
      <c r="F52" s="54">
        <v>449685</v>
      </c>
      <c r="G52" s="54">
        <v>485</v>
      </c>
      <c r="H52" s="54">
        <v>32928</v>
      </c>
      <c r="I52" s="54">
        <f t="shared" ref="I52:I72" si="10">C52/(M52/1000000)</f>
        <v>39.546305015707297</v>
      </c>
      <c r="J52" s="54">
        <f t="shared" si="8"/>
        <v>98.865762539268246</v>
      </c>
      <c r="K52" s="58">
        <f t="shared" si="9"/>
        <v>1.1114612606867711</v>
      </c>
      <c r="L52" s="58">
        <f t="shared" ref="L52:L72" si="11">H52/(M52/1000)</f>
        <v>81.386295722325613</v>
      </c>
      <c r="M52" s="54">
        <v>404589</v>
      </c>
    </row>
    <row r="53" spans="1:13" ht="14.45" customHeight="1" x14ac:dyDescent="0.3">
      <c r="A53" s="49">
        <v>2023</v>
      </c>
      <c r="B53" s="50" t="s">
        <v>17</v>
      </c>
      <c r="C53" s="43">
        <v>9</v>
      </c>
      <c r="D53" s="54">
        <v>25</v>
      </c>
      <c r="E53" s="54">
        <v>2641</v>
      </c>
      <c r="F53" s="54">
        <v>240994</v>
      </c>
      <c r="G53" s="54">
        <v>245</v>
      </c>
      <c r="H53" s="54">
        <v>17319</v>
      </c>
      <c r="I53" s="54">
        <f t="shared" si="10"/>
        <v>29.806851601621492</v>
      </c>
      <c r="J53" s="54">
        <f t="shared" si="8"/>
        <v>82.796810004504152</v>
      </c>
      <c r="K53" s="56">
        <f t="shared" si="9"/>
        <v>0.7981413772090189</v>
      </c>
      <c r="L53" s="56">
        <f t="shared" si="11"/>
        <v>57.358318098720289</v>
      </c>
      <c r="M53" s="54">
        <v>301944</v>
      </c>
    </row>
    <row r="54" spans="1:13" ht="14.45" customHeight="1" x14ac:dyDescent="0.3">
      <c r="A54" s="49">
        <v>2023</v>
      </c>
      <c r="B54" s="50" t="s">
        <v>18</v>
      </c>
      <c r="C54" s="43">
        <v>15</v>
      </c>
      <c r="D54" s="54">
        <v>33</v>
      </c>
      <c r="E54" s="54">
        <v>4270</v>
      </c>
      <c r="F54" s="54">
        <v>407664</v>
      </c>
      <c r="G54" s="54">
        <v>459</v>
      </c>
      <c r="H54" s="54">
        <v>24950</v>
      </c>
      <c r="I54" s="54">
        <f t="shared" si="10"/>
        <v>31.759609399150538</v>
      </c>
      <c r="J54" s="54">
        <f t="shared" si="8"/>
        <v>69.871140678131184</v>
      </c>
      <c r="K54" s="58">
        <f t="shared" si="9"/>
        <v>0.86314996040635361</v>
      </c>
      <c r="L54" s="58">
        <f t="shared" si="11"/>
        <v>52.826816967253727</v>
      </c>
      <c r="M54" s="54">
        <v>472298</v>
      </c>
    </row>
    <row r="55" spans="1:13" ht="14.45" customHeight="1" x14ac:dyDescent="0.3">
      <c r="A55" s="49">
        <v>2023</v>
      </c>
      <c r="B55" s="50" t="s">
        <v>19</v>
      </c>
      <c r="C55" s="43">
        <v>19</v>
      </c>
      <c r="D55" s="54">
        <v>29</v>
      </c>
      <c r="E55" s="54">
        <v>3815</v>
      </c>
      <c r="F55" s="54">
        <v>323929</v>
      </c>
      <c r="G55" s="54">
        <v>437</v>
      </c>
      <c r="H55" s="54">
        <v>15990</v>
      </c>
      <c r="I55" s="54">
        <f t="shared" si="10"/>
        <v>51.510616609191658</v>
      </c>
      <c r="J55" s="54">
        <f t="shared" si="8"/>
        <v>78.621467456134638</v>
      </c>
      <c r="K55" s="58">
        <f t="shared" si="9"/>
        <v>0.87819908039993932</v>
      </c>
      <c r="L55" s="58">
        <f t="shared" si="11"/>
        <v>43.35025050426183</v>
      </c>
      <c r="M55" s="54">
        <v>368856</v>
      </c>
    </row>
    <row r="56" spans="1:13" ht="14.45" customHeight="1" x14ac:dyDescent="0.3">
      <c r="A56" s="49">
        <v>2023</v>
      </c>
      <c r="B56" s="50" t="s">
        <v>20</v>
      </c>
      <c r="C56" s="43">
        <v>14</v>
      </c>
      <c r="D56" s="54">
        <v>21</v>
      </c>
      <c r="E56" s="54">
        <v>3016</v>
      </c>
      <c r="F56" s="54">
        <v>175539</v>
      </c>
      <c r="G56" s="54">
        <v>378</v>
      </c>
      <c r="H56" s="54">
        <v>10303</v>
      </c>
      <c r="I56" s="54">
        <f t="shared" si="10"/>
        <v>68.73324627122139</v>
      </c>
      <c r="J56" s="54">
        <f t="shared" si="8"/>
        <v>103.09986940683208</v>
      </c>
      <c r="K56" s="58">
        <f t="shared" si="9"/>
        <v>0.86181180837170934</v>
      </c>
      <c r="L56" s="58">
        <f t="shared" si="11"/>
        <v>50.582759738028138</v>
      </c>
      <c r="M56" s="54">
        <v>203686</v>
      </c>
    </row>
    <row r="57" spans="1:13" ht="14.45" customHeight="1" x14ac:dyDescent="0.3">
      <c r="A57" s="49">
        <v>2023</v>
      </c>
      <c r="B57" s="50" t="s">
        <v>21</v>
      </c>
      <c r="C57" s="43">
        <v>21</v>
      </c>
      <c r="D57" s="54">
        <v>34</v>
      </c>
      <c r="E57" s="54">
        <v>5096</v>
      </c>
      <c r="F57" s="54">
        <v>214087</v>
      </c>
      <c r="G57" s="54">
        <v>292</v>
      </c>
      <c r="H57" s="54">
        <v>14401</v>
      </c>
      <c r="I57" s="54">
        <f t="shared" si="10"/>
        <v>85.135020087810688</v>
      </c>
      <c r="J57" s="54">
        <f t="shared" si="8"/>
        <v>137.83765157074112</v>
      </c>
      <c r="K57" s="58">
        <f t="shared" si="9"/>
        <v>0.8679190974066251</v>
      </c>
      <c r="L57" s="58">
        <f t="shared" si="11"/>
        <v>58.382353537360082</v>
      </c>
      <c r="M57" s="54">
        <v>246667</v>
      </c>
    </row>
    <row r="58" spans="1:13" ht="14.45" customHeight="1" x14ac:dyDescent="0.3">
      <c r="A58" s="49">
        <v>2023</v>
      </c>
      <c r="B58" s="50" t="s">
        <v>22</v>
      </c>
      <c r="C58" s="43">
        <v>14</v>
      </c>
      <c r="D58" s="54">
        <v>19</v>
      </c>
      <c r="E58" s="54">
        <v>2751</v>
      </c>
      <c r="F58" s="54">
        <v>80360</v>
      </c>
      <c r="G58" s="54">
        <v>296</v>
      </c>
      <c r="H58" s="54">
        <v>5697</v>
      </c>
      <c r="I58" s="54">
        <f t="shared" si="10"/>
        <v>229.39913811466681</v>
      </c>
      <c r="J58" s="54">
        <f t="shared" si="8"/>
        <v>311.3274017270478</v>
      </c>
      <c r="K58" s="58">
        <f t="shared" si="9"/>
        <v>1.3167510527781874</v>
      </c>
      <c r="L58" s="58">
        <f t="shared" si="11"/>
        <v>93.349063559946899</v>
      </c>
      <c r="M58" s="54">
        <v>61029</v>
      </c>
    </row>
    <row r="59" spans="1:13" ht="14.45" customHeight="1" x14ac:dyDescent="0.3">
      <c r="A59" s="49">
        <v>2023</v>
      </c>
      <c r="B59" s="50" t="s">
        <v>23</v>
      </c>
      <c r="C59" s="43">
        <v>7</v>
      </c>
      <c r="D59" s="54">
        <v>14</v>
      </c>
      <c r="E59" s="54">
        <v>1121</v>
      </c>
      <c r="F59" s="54">
        <v>131402</v>
      </c>
      <c r="G59" s="54">
        <v>199</v>
      </c>
      <c r="H59" s="54">
        <v>9002</v>
      </c>
      <c r="I59" s="54">
        <f t="shared" si="10"/>
        <v>44.311369664436327</v>
      </c>
      <c r="J59" s="54">
        <f t="shared" si="8"/>
        <v>88.622739328872655</v>
      </c>
      <c r="K59" s="56">
        <f t="shared" si="9"/>
        <v>0.83180037094946602</v>
      </c>
      <c r="L59" s="56">
        <f t="shared" si="11"/>
        <v>56.984421388465115</v>
      </c>
      <c r="M59" s="54">
        <v>157973</v>
      </c>
    </row>
    <row r="60" spans="1:13" ht="14.45" customHeight="1" x14ac:dyDescent="0.3">
      <c r="A60" s="49">
        <v>2023</v>
      </c>
      <c r="B60" s="50" t="s">
        <v>24</v>
      </c>
      <c r="C60" s="43">
        <v>38</v>
      </c>
      <c r="D60" s="54">
        <v>93</v>
      </c>
      <c r="E60" s="54">
        <v>10040</v>
      </c>
      <c r="F60" s="54">
        <v>1477401</v>
      </c>
      <c r="G60" s="54">
        <v>954</v>
      </c>
      <c r="H60" s="54">
        <v>77412</v>
      </c>
      <c r="I60" s="54">
        <f t="shared" si="10"/>
        <v>26.727041647060975</v>
      </c>
      <c r="J60" s="54">
        <f t="shared" si="8"/>
        <v>65.410917715175543</v>
      </c>
      <c r="K60" s="58">
        <f t="shared" si="9"/>
        <v>1.0391199488528824</v>
      </c>
      <c r="L60" s="58">
        <f t="shared" si="11"/>
        <v>54.447203894270636</v>
      </c>
      <c r="M60" s="54">
        <v>1421781</v>
      </c>
    </row>
    <row r="61" spans="1:13" ht="14.45" customHeight="1" x14ac:dyDescent="0.3">
      <c r="A61" s="49">
        <v>2023</v>
      </c>
      <c r="B61" s="50" t="s">
        <v>25</v>
      </c>
      <c r="C61" s="43">
        <v>9</v>
      </c>
      <c r="D61" s="54">
        <v>19</v>
      </c>
      <c r="E61" s="54">
        <v>2662</v>
      </c>
      <c r="F61" s="54">
        <v>309143</v>
      </c>
      <c r="G61" s="54">
        <v>250</v>
      </c>
      <c r="H61" s="54">
        <v>14835</v>
      </c>
      <c r="I61" s="54">
        <f t="shared" si="10"/>
        <v>26.182122846520397</v>
      </c>
      <c r="J61" s="54">
        <f t="shared" si="8"/>
        <v>55.273370453765281</v>
      </c>
      <c r="K61" s="58">
        <f t="shared" si="9"/>
        <v>0.89933555590465053</v>
      </c>
      <c r="L61" s="58">
        <f t="shared" si="11"/>
        <v>43.156865825347786</v>
      </c>
      <c r="M61" s="54">
        <v>343746</v>
      </c>
    </row>
    <row r="62" spans="1:13" ht="14.45" customHeight="1" x14ac:dyDescent="0.3">
      <c r="A62" s="49">
        <v>2023</v>
      </c>
      <c r="B62" s="50" t="s">
        <v>26</v>
      </c>
      <c r="C62" s="43">
        <v>68</v>
      </c>
      <c r="D62" s="54">
        <v>133</v>
      </c>
      <c r="E62" s="54">
        <v>16552</v>
      </c>
      <c r="F62" s="54">
        <v>1954730</v>
      </c>
      <c r="G62" s="54">
        <v>842</v>
      </c>
      <c r="H62" s="54">
        <v>92165</v>
      </c>
      <c r="I62" s="54">
        <f t="shared" si="10"/>
        <v>38.48295657764276</v>
      </c>
      <c r="J62" s="54">
        <f t="shared" si="8"/>
        <v>75.268135659213044</v>
      </c>
      <c r="K62" s="58">
        <f t="shared" si="9"/>
        <v>1.1062322016325827</v>
      </c>
      <c r="L62" s="58">
        <f t="shared" si="11"/>
        <v>52.158554308506545</v>
      </c>
      <c r="M62" s="54">
        <v>1767016</v>
      </c>
    </row>
    <row r="63" spans="1:13" ht="14.45" customHeight="1" x14ac:dyDescent="0.3">
      <c r="A63" s="49">
        <v>2023</v>
      </c>
      <c r="B63" s="50" t="s">
        <v>27</v>
      </c>
      <c r="C63" s="43">
        <v>18</v>
      </c>
      <c r="D63" s="54">
        <v>28</v>
      </c>
      <c r="E63" s="54">
        <v>4125</v>
      </c>
      <c r="F63" s="54">
        <v>223311</v>
      </c>
      <c r="G63" s="54">
        <v>390</v>
      </c>
      <c r="H63" s="54">
        <v>13769</v>
      </c>
      <c r="I63" s="54">
        <f t="shared" si="10"/>
        <v>63.48131533285369</v>
      </c>
      <c r="J63" s="54">
        <f t="shared" si="8"/>
        <v>98.74871273999463</v>
      </c>
      <c r="K63" s="58">
        <f t="shared" si="9"/>
        <v>0.78755977823860512</v>
      </c>
      <c r="L63" s="58">
        <f t="shared" si="11"/>
        <v>48.55967948989236</v>
      </c>
      <c r="M63" s="54">
        <v>283548</v>
      </c>
    </row>
    <row r="64" spans="1:13" ht="14.45" customHeight="1" x14ac:dyDescent="0.3">
      <c r="A64" s="49">
        <v>2023</v>
      </c>
      <c r="B64" s="50" t="s">
        <v>28</v>
      </c>
      <c r="C64" s="43">
        <v>10</v>
      </c>
      <c r="D64" s="54">
        <v>22</v>
      </c>
      <c r="E64" s="54">
        <v>3936</v>
      </c>
      <c r="F64" s="54">
        <v>285639</v>
      </c>
      <c r="G64" s="54">
        <v>445</v>
      </c>
      <c r="H64" s="54">
        <v>16087</v>
      </c>
      <c r="I64" s="54">
        <f t="shared" si="10"/>
        <v>32.455309039452672</v>
      </c>
      <c r="J64" s="54">
        <f t="shared" si="8"/>
        <v>71.401679886795876</v>
      </c>
      <c r="K64" s="58">
        <f t="shared" si="9"/>
        <v>0.92705020187202225</v>
      </c>
      <c r="L64" s="58">
        <f t="shared" si="11"/>
        <v>52.210855651767517</v>
      </c>
      <c r="M64" s="54">
        <v>308116</v>
      </c>
    </row>
    <row r="65" spans="1:13" ht="14.45" customHeight="1" x14ac:dyDescent="0.3">
      <c r="A65" s="49">
        <v>2023</v>
      </c>
      <c r="B65" s="50" t="s">
        <v>29</v>
      </c>
      <c r="C65" s="43">
        <v>9</v>
      </c>
      <c r="D65" s="54">
        <v>19</v>
      </c>
      <c r="E65" s="54">
        <v>2689</v>
      </c>
      <c r="F65" s="54">
        <v>248937</v>
      </c>
      <c r="G65" s="54">
        <v>464</v>
      </c>
      <c r="H65" s="54">
        <v>16326</v>
      </c>
      <c r="I65" s="54">
        <f t="shared" si="10"/>
        <v>32.049798264325375</v>
      </c>
      <c r="J65" s="54">
        <f t="shared" si="8"/>
        <v>67.660685224686901</v>
      </c>
      <c r="K65" s="58">
        <f t="shared" si="9"/>
        <v>0.88648673672515166</v>
      </c>
      <c r="L65" s="58">
        <f t="shared" si="11"/>
        <v>58.138334051486225</v>
      </c>
      <c r="M65" s="54">
        <v>280813</v>
      </c>
    </row>
    <row r="66" spans="1:13" ht="14.45" customHeight="1" x14ac:dyDescent="0.3">
      <c r="A66" s="49">
        <v>2023</v>
      </c>
      <c r="B66" s="50" t="s">
        <v>30</v>
      </c>
      <c r="C66" s="43">
        <v>21</v>
      </c>
      <c r="D66" s="54">
        <v>36</v>
      </c>
      <c r="E66" s="54">
        <v>5193</v>
      </c>
      <c r="F66" s="54">
        <v>215602</v>
      </c>
      <c r="G66" s="54">
        <v>265</v>
      </c>
      <c r="H66" s="54">
        <v>18039</v>
      </c>
      <c r="I66" s="54">
        <f t="shared" si="10"/>
        <v>73.106286096228771</v>
      </c>
      <c r="J66" s="54">
        <f t="shared" si="8"/>
        <v>125.3250618792493</v>
      </c>
      <c r="K66" s="58">
        <f t="shared" si="9"/>
        <v>0.75056483309138633</v>
      </c>
      <c r="L66" s="58">
        <f t="shared" si="11"/>
        <v>62.798299756660505</v>
      </c>
      <c r="M66" s="54">
        <v>287253</v>
      </c>
    </row>
    <row r="67" spans="1:13" ht="14.45" customHeight="1" x14ac:dyDescent="0.3">
      <c r="A67" s="49">
        <v>2023</v>
      </c>
      <c r="B67" s="50" t="s">
        <v>31</v>
      </c>
      <c r="C67" s="43">
        <v>16</v>
      </c>
      <c r="D67" s="54">
        <v>26</v>
      </c>
      <c r="E67" s="54">
        <v>3450</v>
      </c>
      <c r="F67" s="54">
        <v>244992</v>
      </c>
      <c r="G67" s="54">
        <v>436</v>
      </c>
      <c r="H67" s="54">
        <v>15932</v>
      </c>
      <c r="I67" s="54">
        <f t="shared" si="10"/>
        <v>56.014171585411106</v>
      </c>
      <c r="J67" s="54">
        <f t="shared" si="8"/>
        <v>91.023028826293043</v>
      </c>
      <c r="K67" s="58">
        <f t="shared" si="9"/>
        <v>0.85768899531581488</v>
      </c>
      <c r="L67" s="58">
        <f t="shared" si="11"/>
        <v>55.776111356173111</v>
      </c>
      <c r="M67" s="54">
        <v>285642</v>
      </c>
    </row>
    <row r="68" spans="1:13" ht="14.45" customHeight="1" x14ac:dyDescent="0.3">
      <c r="A68" s="49">
        <v>2023</v>
      </c>
      <c r="B68" s="50" t="s">
        <v>32</v>
      </c>
      <c r="C68" s="43">
        <v>14</v>
      </c>
      <c r="D68" s="54">
        <v>29</v>
      </c>
      <c r="E68" s="54">
        <v>4046</v>
      </c>
      <c r="F68" s="54">
        <v>178622</v>
      </c>
      <c r="G68" s="54">
        <v>271</v>
      </c>
      <c r="H68" s="54">
        <v>16126</v>
      </c>
      <c r="I68" s="54">
        <f t="shared" si="10"/>
        <v>57.81588119662355</v>
      </c>
      <c r="J68" s="54">
        <f t="shared" si="8"/>
        <v>119.76146819300592</v>
      </c>
      <c r="K68" s="58">
        <f t="shared" si="9"/>
        <v>0.73765630936452087</v>
      </c>
      <c r="L68" s="58">
        <f t="shared" si="11"/>
        <v>66.595635726910814</v>
      </c>
      <c r="M68" s="54">
        <v>242148</v>
      </c>
    </row>
    <row r="69" spans="1:13" ht="14.45" customHeight="1" x14ac:dyDescent="0.3">
      <c r="A69" s="49">
        <v>2023</v>
      </c>
      <c r="B69" s="50" t="s">
        <v>33</v>
      </c>
      <c r="C69" s="43">
        <v>18</v>
      </c>
      <c r="D69" s="54">
        <v>24</v>
      </c>
      <c r="E69" s="54">
        <v>2814</v>
      </c>
      <c r="F69" s="54">
        <v>109737</v>
      </c>
      <c r="G69" s="54">
        <v>319</v>
      </c>
      <c r="H69" s="54">
        <v>6957</v>
      </c>
      <c r="I69" s="54">
        <f t="shared" si="10"/>
        <v>135.77527683070332</v>
      </c>
      <c r="J69" s="54">
        <f t="shared" si="8"/>
        <v>181.03370244093776</v>
      </c>
      <c r="K69" s="58">
        <f t="shared" si="9"/>
        <v>0.82775397519838279</v>
      </c>
      <c r="L69" s="58">
        <f t="shared" si="11"/>
        <v>52.477144495066831</v>
      </c>
      <c r="M69" s="54">
        <v>132572</v>
      </c>
    </row>
    <row r="70" spans="1:13" ht="14.45" customHeight="1" x14ac:dyDescent="0.3">
      <c r="A70" s="49">
        <v>2023</v>
      </c>
      <c r="B70" s="50" t="s">
        <v>34</v>
      </c>
      <c r="C70" s="43">
        <v>18</v>
      </c>
      <c r="D70" s="54">
        <v>33</v>
      </c>
      <c r="E70" s="54">
        <v>4872</v>
      </c>
      <c r="F70" s="54">
        <v>294142</v>
      </c>
      <c r="G70" s="54">
        <v>423</v>
      </c>
      <c r="H70" s="54">
        <v>19006</v>
      </c>
      <c r="I70" s="54">
        <f t="shared" si="10"/>
        <v>64.578856164948746</v>
      </c>
      <c r="J70" s="54">
        <f t="shared" si="8"/>
        <v>118.39456963573937</v>
      </c>
      <c r="K70" s="58">
        <f t="shared" si="9"/>
        <v>1.055297439448353</v>
      </c>
      <c r="L70" s="58">
        <f t="shared" si="11"/>
        <v>68.18809668172311</v>
      </c>
      <c r="M70" s="54">
        <v>278729</v>
      </c>
    </row>
    <row r="71" spans="1:13" ht="14.45" customHeight="1" x14ac:dyDescent="0.3">
      <c r="A71" s="49">
        <v>2023</v>
      </c>
      <c r="B71" s="50" t="s">
        <v>35</v>
      </c>
      <c r="C71" s="50">
        <v>19</v>
      </c>
      <c r="D71" s="54">
        <v>30</v>
      </c>
      <c r="E71" s="54">
        <v>5016</v>
      </c>
      <c r="F71" s="54">
        <v>178337</v>
      </c>
      <c r="G71" s="54">
        <v>417</v>
      </c>
      <c r="H71" s="54">
        <v>11705</v>
      </c>
      <c r="I71" s="54">
        <f t="shared" si="10"/>
        <v>76.464906632324528</v>
      </c>
      <c r="J71" s="54">
        <f t="shared" si="8"/>
        <v>120.73406310367031</v>
      </c>
      <c r="K71" s="58">
        <f t="shared" si="9"/>
        <v>0.71771168705730848</v>
      </c>
      <c r="L71" s="58">
        <f t="shared" si="11"/>
        <v>47.106406954282036</v>
      </c>
      <c r="M71" s="54">
        <v>248480</v>
      </c>
    </row>
    <row r="72" spans="1:13" ht="14.45" customHeight="1" x14ac:dyDescent="0.3">
      <c r="A72" s="46">
        <v>2023</v>
      </c>
      <c r="B72" s="46" t="s">
        <v>36</v>
      </c>
      <c r="C72" s="47">
        <f>SUM(C51:C71)</f>
        <v>429</v>
      </c>
      <c r="D72" s="47">
        <f>SUM(D51:D71)</f>
        <v>873</v>
      </c>
      <c r="E72" s="47">
        <f>SUM(E51:E71)</f>
        <v>115622</v>
      </c>
      <c r="F72" s="47">
        <f>SUM(F51:F71)</f>
        <v>11225530</v>
      </c>
      <c r="G72" s="47">
        <v>1852</v>
      </c>
      <c r="H72" s="47">
        <f>SUM(H51:H71)</f>
        <v>597623</v>
      </c>
      <c r="I72" s="47">
        <f t="shared" si="10"/>
        <v>40.65692877939086</v>
      </c>
      <c r="J72" s="47">
        <f t="shared" si="8"/>
        <v>82.735428495124054</v>
      </c>
      <c r="K72" s="57">
        <f t="shared" si="9"/>
        <v>1.0638591462026001</v>
      </c>
      <c r="L72" s="47">
        <f t="shared" si="11"/>
        <v>56.637565845981129</v>
      </c>
      <c r="M72" s="47">
        <f>SUM(M51:M71)</f>
        <v>10551707</v>
      </c>
    </row>
    <row r="74" spans="1:13" ht="14.45" customHeight="1" x14ac:dyDescent="0.35">
      <c r="A74" s="78" t="s">
        <v>724</v>
      </c>
    </row>
  </sheetData>
  <hyperlinks>
    <hyperlink ref="A3" location="Innehåll!A1" display="Tillbaka till Innehåll" xr:uid="{9741C7BD-6E74-41F1-B1A6-50C79D841707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372C2-9688-4A94-B546-D2159F8D22A4}">
  <dimension ref="A1:E48"/>
  <sheetViews>
    <sheetView showGridLines="0" workbookViewId="0"/>
  </sheetViews>
  <sheetFormatPr defaultColWidth="9.19921875" defaultRowHeight="14.45" customHeight="1" x14ac:dyDescent="0.3"/>
  <cols>
    <col min="1" max="1" width="7.796875" style="17" customWidth="1"/>
    <col min="2" max="2" width="8.19921875" style="17" customWidth="1"/>
    <col min="3" max="5" width="11.86328125" style="17" customWidth="1"/>
    <col min="6" max="7" width="9.19921875" style="17"/>
    <col min="8" max="8" width="19.46484375" style="17" customWidth="1"/>
    <col min="9" max="16384" width="9.19921875" style="17"/>
  </cols>
  <sheetData>
    <row r="1" spans="1:5" s="20" customFormat="1" ht="14.45" customHeight="1" x14ac:dyDescent="0.45">
      <c r="A1" s="79" t="s">
        <v>740</v>
      </c>
    </row>
    <row r="2" spans="1:5" s="20" customFormat="1" ht="14.45" customHeight="1" x14ac:dyDescent="0.45">
      <c r="A2" s="80" t="s">
        <v>739</v>
      </c>
      <c r="B2" s="34"/>
    </row>
    <row r="3" spans="1:5" s="20" customFormat="1" ht="14.45" customHeight="1" x14ac:dyDescent="0.45">
      <c r="A3" s="81" t="s">
        <v>71</v>
      </c>
    </row>
    <row r="4" spans="1:5" s="20" customFormat="1" ht="14.45" customHeight="1" x14ac:dyDescent="0.45">
      <c r="A4" s="38"/>
    </row>
    <row r="5" spans="1:5" s="20" customFormat="1" ht="14.45" customHeight="1" x14ac:dyDescent="0.45">
      <c r="A5" s="35"/>
    </row>
    <row r="6" spans="1:5" ht="25.05" customHeight="1" x14ac:dyDescent="0.3">
      <c r="A6" s="59" t="s">
        <v>43</v>
      </c>
      <c r="B6" s="59" t="s">
        <v>12</v>
      </c>
      <c r="C6" s="59" t="s">
        <v>48</v>
      </c>
      <c r="D6" s="59" t="s">
        <v>399</v>
      </c>
      <c r="E6" s="59" t="s">
        <v>41</v>
      </c>
    </row>
    <row r="7" spans="1:5" ht="14.45" customHeight="1" x14ac:dyDescent="0.3">
      <c r="A7" s="60">
        <v>2025</v>
      </c>
      <c r="B7" s="60" t="s">
        <v>0</v>
      </c>
      <c r="C7" s="61">
        <v>1091265</v>
      </c>
      <c r="D7" s="61">
        <v>295</v>
      </c>
      <c r="E7" s="61">
        <v>50697</v>
      </c>
    </row>
    <row r="8" spans="1:5" ht="14.45" customHeight="1" x14ac:dyDescent="0.3">
      <c r="A8" s="60">
        <v>2025</v>
      </c>
      <c r="B8" s="60" t="s">
        <v>1</v>
      </c>
      <c r="C8" s="61">
        <v>845330</v>
      </c>
      <c r="D8" s="61">
        <v>354</v>
      </c>
      <c r="E8" s="61">
        <v>46614</v>
      </c>
    </row>
    <row r="9" spans="1:5" ht="14.45" customHeight="1" x14ac:dyDescent="0.3">
      <c r="A9" s="60">
        <v>2025</v>
      </c>
      <c r="B9" s="60" t="s">
        <v>2</v>
      </c>
      <c r="C9" s="61">
        <v>565966</v>
      </c>
      <c r="D9" s="61">
        <v>423</v>
      </c>
      <c r="E9" s="61">
        <v>47217</v>
      </c>
    </row>
    <row r="10" spans="1:5" ht="14.45" customHeight="1" x14ac:dyDescent="0.3">
      <c r="A10" s="60">
        <v>2025</v>
      </c>
      <c r="B10" s="60" t="s">
        <v>3</v>
      </c>
      <c r="C10" s="61">
        <v>945470</v>
      </c>
      <c r="D10" s="61">
        <v>449</v>
      </c>
      <c r="E10" s="61">
        <v>47487</v>
      </c>
    </row>
    <row r="11" spans="1:5" ht="14.45" customHeight="1" x14ac:dyDescent="0.3">
      <c r="A11" s="60">
        <v>2025</v>
      </c>
      <c r="B11" s="60" t="s">
        <v>4</v>
      </c>
      <c r="C11" s="61">
        <v>620114</v>
      </c>
      <c r="D11" s="61">
        <v>367</v>
      </c>
      <c r="E11" s="61">
        <v>43546</v>
      </c>
    </row>
    <row r="12" spans="1:5" ht="14.45" customHeight="1" x14ac:dyDescent="0.3">
      <c r="A12" s="60">
        <v>2025</v>
      </c>
      <c r="B12" s="60" t="s">
        <v>5</v>
      </c>
      <c r="C12" s="61">
        <v>531474</v>
      </c>
      <c r="D12" s="61">
        <v>247</v>
      </c>
      <c r="E12" s="61">
        <v>38756</v>
      </c>
    </row>
    <row r="13" spans="1:5" ht="14.45" customHeight="1" x14ac:dyDescent="0.3">
      <c r="A13" s="60">
        <v>2025</v>
      </c>
      <c r="B13" s="60" t="s">
        <v>6</v>
      </c>
      <c r="C13" s="61">
        <v>815022</v>
      </c>
      <c r="D13" s="61">
        <v>344</v>
      </c>
      <c r="E13" s="61">
        <v>47349</v>
      </c>
    </row>
    <row r="14" spans="1:5" ht="14.45" customHeight="1" x14ac:dyDescent="0.3">
      <c r="A14" s="60">
        <v>2025</v>
      </c>
      <c r="B14" s="60" t="s">
        <v>7</v>
      </c>
      <c r="C14" s="61">
        <v>631304</v>
      </c>
      <c r="D14" s="61">
        <v>330</v>
      </c>
      <c r="E14" s="61">
        <v>47332</v>
      </c>
    </row>
    <row r="15" spans="1:5" ht="14.45" customHeight="1" x14ac:dyDescent="0.3">
      <c r="A15" s="60">
        <v>2025</v>
      </c>
      <c r="B15" s="60" t="s">
        <v>8</v>
      </c>
      <c r="C15" s="61">
        <v>793018</v>
      </c>
      <c r="D15" s="61">
        <v>423</v>
      </c>
      <c r="E15" s="61">
        <v>43353</v>
      </c>
    </row>
    <row r="16" spans="1:5" ht="14.45" customHeight="1" x14ac:dyDescent="0.3">
      <c r="A16" s="60">
        <v>2025</v>
      </c>
      <c r="B16" s="60" t="s">
        <v>9</v>
      </c>
      <c r="C16" s="61">
        <v>812250</v>
      </c>
      <c r="D16" s="61">
        <v>519</v>
      </c>
      <c r="E16" s="61">
        <v>49025</v>
      </c>
    </row>
    <row r="17" spans="1:5" ht="14.45" customHeight="1" x14ac:dyDescent="0.3">
      <c r="A17" s="60">
        <v>2025</v>
      </c>
      <c r="B17" s="60" t="s">
        <v>10</v>
      </c>
      <c r="C17" s="61">
        <v>791642</v>
      </c>
      <c r="D17" s="61">
        <v>512</v>
      </c>
      <c r="E17" s="61">
        <v>45132</v>
      </c>
    </row>
    <row r="18" spans="1:5" ht="14.45" customHeight="1" x14ac:dyDescent="0.3">
      <c r="A18" s="60">
        <v>2025</v>
      </c>
      <c r="B18" s="60" t="s">
        <v>11</v>
      </c>
      <c r="C18" s="61">
        <v>1312766</v>
      </c>
      <c r="D18" s="61">
        <v>390</v>
      </c>
      <c r="E18" s="61">
        <v>48338</v>
      </c>
    </row>
    <row r="19" spans="1:5" ht="14.45" customHeight="1" x14ac:dyDescent="0.3">
      <c r="A19" s="46">
        <v>2025</v>
      </c>
      <c r="B19" s="46" t="s">
        <v>36</v>
      </c>
      <c r="C19" s="47">
        <f>SUM(C7:C18)</f>
        <v>9755621</v>
      </c>
      <c r="D19" s="40">
        <v>2037</v>
      </c>
      <c r="E19" s="47">
        <f>SUM(E7:E18)</f>
        <v>554846</v>
      </c>
    </row>
    <row r="20" spans="1:5" ht="14.45" customHeight="1" x14ac:dyDescent="0.3">
      <c r="A20" s="60">
        <v>2024</v>
      </c>
      <c r="B20" s="60" t="s">
        <v>0</v>
      </c>
      <c r="C20" s="61">
        <v>1021766</v>
      </c>
      <c r="D20" s="61">
        <v>287</v>
      </c>
      <c r="E20" s="61">
        <v>52860</v>
      </c>
    </row>
    <row r="21" spans="1:5" ht="14.45" customHeight="1" x14ac:dyDescent="0.3">
      <c r="A21" s="60">
        <v>2024</v>
      </c>
      <c r="B21" s="60" t="s">
        <v>1</v>
      </c>
      <c r="C21" s="61">
        <v>874378</v>
      </c>
      <c r="D21" s="61">
        <v>341</v>
      </c>
      <c r="E21" s="61">
        <v>48377</v>
      </c>
    </row>
    <row r="22" spans="1:5" ht="14.45" customHeight="1" x14ac:dyDescent="0.3">
      <c r="A22" s="60">
        <v>2024</v>
      </c>
      <c r="B22" s="60" t="s">
        <v>2</v>
      </c>
      <c r="C22" s="61">
        <v>1036170</v>
      </c>
      <c r="D22" s="61">
        <v>390</v>
      </c>
      <c r="E22" s="61">
        <v>48954</v>
      </c>
    </row>
    <row r="23" spans="1:5" ht="14.45" customHeight="1" x14ac:dyDescent="0.3">
      <c r="A23" s="60">
        <v>2024</v>
      </c>
      <c r="B23" s="60" t="s">
        <v>3</v>
      </c>
      <c r="C23" s="61">
        <v>746632</v>
      </c>
      <c r="D23" s="61">
        <v>401</v>
      </c>
      <c r="E23" s="61">
        <v>47207</v>
      </c>
    </row>
    <row r="24" spans="1:5" ht="14.45" customHeight="1" x14ac:dyDescent="0.3">
      <c r="A24" s="60">
        <v>2024</v>
      </c>
      <c r="B24" s="60" t="s">
        <v>4</v>
      </c>
      <c r="C24" s="61">
        <v>372868</v>
      </c>
      <c r="D24" s="61">
        <v>327</v>
      </c>
      <c r="E24" s="61">
        <v>43524</v>
      </c>
    </row>
    <row r="25" spans="1:5" ht="14.45" customHeight="1" x14ac:dyDescent="0.3">
      <c r="A25" s="60">
        <v>2024</v>
      </c>
      <c r="B25" s="60" t="s">
        <v>5</v>
      </c>
      <c r="C25" s="61">
        <v>463804</v>
      </c>
      <c r="D25" s="61">
        <v>226</v>
      </c>
      <c r="E25" s="61">
        <v>36807</v>
      </c>
    </row>
    <row r="26" spans="1:5" ht="14.45" customHeight="1" x14ac:dyDescent="0.3">
      <c r="A26" s="60">
        <v>2024</v>
      </c>
      <c r="B26" s="60" t="s">
        <v>6</v>
      </c>
      <c r="C26" s="61">
        <v>1141172</v>
      </c>
      <c r="D26" s="61">
        <v>230</v>
      </c>
      <c r="E26" s="61">
        <v>50395</v>
      </c>
    </row>
    <row r="27" spans="1:5" ht="14.45" customHeight="1" x14ac:dyDescent="0.3">
      <c r="A27" s="60">
        <v>2024</v>
      </c>
      <c r="B27" s="60" t="s">
        <v>7</v>
      </c>
      <c r="C27" s="61">
        <v>1019572</v>
      </c>
      <c r="D27" s="61">
        <v>325</v>
      </c>
      <c r="E27" s="61">
        <v>47901</v>
      </c>
    </row>
    <row r="28" spans="1:5" ht="14.45" customHeight="1" x14ac:dyDescent="0.3">
      <c r="A28" s="60">
        <v>2024</v>
      </c>
      <c r="B28" s="60" t="s">
        <v>8</v>
      </c>
      <c r="C28" s="61">
        <v>599990</v>
      </c>
      <c r="D28" s="61">
        <v>369</v>
      </c>
      <c r="E28" s="61">
        <v>45506</v>
      </c>
    </row>
    <row r="29" spans="1:5" ht="14.45" customHeight="1" x14ac:dyDescent="0.3">
      <c r="A29" s="60">
        <v>2024</v>
      </c>
      <c r="B29" s="60" t="s">
        <v>9</v>
      </c>
      <c r="C29" s="61">
        <v>922709</v>
      </c>
      <c r="D29" s="61">
        <v>447</v>
      </c>
      <c r="E29" s="61">
        <v>52288</v>
      </c>
    </row>
    <row r="30" spans="1:5" ht="14.45" customHeight="1" x14ac:dyDescent="0.3">
      <c r="A30" s="60">
        <v>2024</v>
      </c>
      <c r="B30" s="60" t="s">
        <v>10</v>
      </c>
      <c r="C30" s="61">
        <v>916618</v>
      </c>
      <c r="D30" s="61">
        <v>420</v>
      </c>
      <c r="E30" s="61">
        <v>47467</v>
      </c>
    </row>
    <row r="31" spans="1:5" ht="14.45" customHeight="1" x14ac:dyDescent="0.3">
      <c r="A31" s="60">
        <v>2024</v>
      </c>
      <c r="B31" s="60" t="s">
        <v>11</v>
      </c>
      <c r="C31" s="61">
        <v>1210161</v>
      </c>
      <c r="D31" s="61">
        <v>365</v>
      </c>
      <c r="E31" s="61">
        <v>52110</v>
      </c>
    </row>
    <row r="32" spans="1:5" ht="14.45" customHeight="1" x14ac:dyDescent="0.3">
      <c r="A32" s="46">
        <v>2024</v>
      </c>
      <c r="B32" s="46" t="s">
        <v>36</v>
      </c>
      <c r="C32" s="47">
        <f>SUM(C20:C31)</f>
        <v>10325840</v>
      </c>
      <c r="D32" s="40">
        <v>1859</v>
      </c>
      <c r="E32" s="47">
        <f>SUM(E20:E31)</f>
        <v>573396</v>
      </c>
    </row>
    <row r="33" spans="1:5" ht="14.45" customHeight="1" x14ac:dyDescent="0.3">
      <c r="A33" s="60">
        <v>2023</v>
      </c>
      <c r="B33" s="60" t="s">
        <v>0</v>
      </c>
      <c r="C33" s="61">
        <v>1353595</v>
      </c>
      <c r="D33" s="61">
        <v>311</v>
      </c>
      <c r="E33" s="61">
        <v>53571</v>
      </c>
    </row>
    <row r="34" spans="1:5" ht="14.45" customHeight="1" x14ac:dyDescent="0.3">
      <c r="A34" s="60">
        <v>2023</v>
      </c>
      <c r="B34" s="60" t="s">
        <v>1</v>
      </c>
      <c r="C34" s="61">
        <v>858577</v>
      </c>
      <c r="D34" s="61">
        <v>355</v>
      </c>
      <c r="E34" s="61">
        <v>48145</v>
      </c>
    </row>
    <row r="35" spans="1:5" ht="14.45" customHeight="1" x14ac:dyDescent="0.3">
      <c r="A35" s="60">
        <v>2023</v>
      </c>
      <c r="B35" s="60" t="s">
        <v>2</v>
      </c>
      <c r="C35" s="61">
        <v>762776</v>
      </c>
      <c r="D35" s="61">
        <v>437</v>
      </c>
      <c r="E35" s="61">
        <v>51509</v>
      </c>
    </row>
    <row r="36" spans="1:5" ht="14.45" customHeight="1" x14ac:dyDescent="0.3">
      <c r="A36" s="60">
        <v>2023</v>
      </c>
      <c r="B36" s="60" t="s">
        <v>3</v>
      </c>
      <c r="C36" s="61">
        <v>842041</v>
      </c>
      <c r="D36" s="61">
        <v>435</v>
      </c>
      <c r="E36" s="61">
        <v>53758</v>
      </c>
    </row>
    <row r="37" spans="1:5" ht="14.45" customHeight="1" x14ac:dyDescent="0.3">
      <c r="A37" s="60">
        <v>2023</v>
      </c>
      <c r="B37" s="60" t="s">
        <v>4</v>
      </c>
      <c r="C37" s="61">
        <v>539212</v>
      </c>
      <c r="D37" s="61">
        <v>340</v>
      </c>
      <c r="E37" s="61">
        <v>46020</v>
      </c>
    </row>
    <row r="38" spans="1:5" ht="14.45" customHeight="1" x14ac:dyDescent="0.3">
      <c r="A38" s="60">
        <v>2023</v>
      </c>
      <c r="B38" s="60" t="s">
        <v>5</v>
      </c>
      <c r="C38" s="61">
        <v>516876</v>
      </c>
      <c r="D38" s="61">
        <v>219</v>
      </c>
      <c r="E38" s="61">
        <v>40523</v>
      </c>
    </row>
    <row r="39" spans="1:5" ht="14.45" customHeight="1" x14ac:dyDescent="0.3">
      <c r="A39" s="60">
        <v>2023</v>
      </c>
      <c r="B39" s="60" t="s">
        <v>6</v>
      </c>
      <c r="C39" s="61">
        <v>1499102</v>
      </c>
      <c r="D39" s="61">
        <v>233</v>
      </c>
      <c r="E39" s="61">
        <v>49288</v>
      </c>
    </row>
    <row r="40" spans="1:5" ht="14.45" customHeight="1" x14ac:dyDescent="0.3">
      <c r="A40" s="60">
        <v>2023</v>
      </c>
      <c r="B40" s="60" t="s">
        <v>7</v>
      </c>
      <c r="C40" s="61">
        <v>1232548</v>
      </c>
      <c r="D40" s="61">
        <v>290</v>
      </c>
      <c r="E40" s="61">
        <v>48503</v>
      </c>
    </row>
    <row r="41" spans="1:5" ht="14.45" customHeight="1" x14ac:dyDescent="0.3">
      <c r="A41" s="60">
        <v>2023</v>
      </c>
      <c r="B41" s="60" t="s">
        <v>8</v>
      </c>
      <c r="C41" s="61">
        <v>808651</v>
      </c>
      <c r="D41" s="61">
        <v>384</v>
      </c>
      <c r="E41" s="61">
        <v>49516</v>
      </c>
    </row>
    <row r="42" spans="1:5" ht="14.45" customHeight="1" x14ac:dyDescent="0.3">
      <c r="A42" s="60">
        <v>2023</v>
      </c>
      <c r="B42" s="60" t="s">
        <v>9</v>
      </c>
      <c r="C42" s="61">
        <v>884087</v>
      </c>
      <c r="D42" s="61">
        <v>479</v>
      </c>
      <c r="E42" s="61">
        <v>52966</v>
      </c>
    </row>
    <row r="43" spans="1:5" ht="14.45" customHeight="1" x14ac:dyDescent="0.3">
      <c r="A43" s="60">
        <v>2023</v>
      </c>
      <c r="B43" s="60" t="s">
        <v>10</v>
      </c>
      <c r="C43" s="61">
        <v>888851</v>
      </c>
      <c r="D43" s="61">
        <v>459</v>
      </c>
      <c r="E43" s="61">
        <v>49440</v>
      </c>
    </row>
    <row r="44" spans="1:5" ht="14.45" customHeight="1" x14ac:dyDescent="0.3">
      <c r="A44" s="60">
        <v>2023</v>
      </c>
      <c r="B44" s="60" t="s">
        <v>11</v>
      </c>
      <c r="C44" s="61">
        <v>1039214</v>
      </c>
      <c r="D44" s="61">
        <v>357</v>
      </c>
      <c r="E44" s="61">
        <v>54384</v>
      </c>
    </row>
    <row r="45" spans="1:5" ht="14.45" customHeight="1" x14ac:dyDescent="0.3">
      <c r="A45" s="46">
        <v>2023</v>
      </c>
      <c r="B45" s="46" t="s">
        <v>36</v>
      </c>
      <c r="C45" s="47">
        <f>SUM(C33:C44)</f>
        <v>11225530</v>
      </c>
      <c r="D45" s="40">
        <v>1852</v>
      </c>
      <c r="E45" s="47">
        <f>SUM(E33:E44)</f>
        <v>597623</v>
      </c>
    </row>
    <row r="47" spans="1:5" ht="14.45" customHeight="1" x14ac:dyDescent="0.35">
      <c r="A47" s="18" t="s">
        <v>724</v>
      </c>
    </row>
    <row r="48" spans="1:5" ht="14.45" customHeight="1" x14ac:dyDescent="0.3">
      <c r="A48" s="19"/>
    </row>
  </sheetData>
  <hyperlinks>
    <hyperlink ref="A3" location="Innehåll!A1" display="Tillbaka till Innehåll" xr:uid="{BAFBEFB2-C0A3-4885-8A4A-4265AF927AEF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766E9-F5A9-4D07-9FE6-7EFB235B47D3}">
  <dimension ref="A1:E41"/>
  <sheetViews>
    <sheetView showGridLines="0" workbookViewId="0"/>
  </sheetViews>
  <sheetFormatPr defaultColWidth="9.19921875" defaultRowHeight="14.45" customHeight="1" x14ac:dyDescent="0.3"/>
  <cols>
    <col min="1" max="1" width="7.796875" style="17" customWidth="1"/>
    <col min="2" max="2" width="9.53125" style="17" customWidth="1"/>
    <col min="3" max="5" width="11.86328125" style="17" customWidth="1"/>
    <col min="6" max="16384" width="9.19921875" style="17"/>
  </cols>
  <sheetData>
    <row r="1" spans="1:5" s="20" customFormat="1" ht="14.45" customHeight="1" x14ac:dyDescent="0.45">
      <c r="A1" s="79" t="s">
        <v>403</v>
      </c>
    </row>
    <row r="2" spans="1:5" s="20" customFormat="1" ht="14.45" customHeight="1" x14ac:dyDescent="0.45">
      <c r="A2" s="80" t="s">
        <v>741</v>
      </c>
    </row>
    <row r="3" spans="1:5" s="20" customFormat="1" ht="14.45" customHeight="1" x14ac:dyDescent="0.45">
      <c r="A3" s="81" t="s">
        <v>71</v>
      </c>
    </row>
    <row r="4" spans="1:5" s="20" customFormat="1" ht="14.45" customHeight="1" x14ac:dyDescent="0.45">
      <c r="A4" s="35"/>
    </row>
    <row r="5" spans="1:5" s="20" customFormat="1" ht="14.45" customHeight="1" x14ac:dyDescent="0.45"/>
    <row r="6" spans="1:5" ht="25.05" customHeight="1" x14ac:dyDescent="0.3">
      <c r="A6" s="62" t="s">
        <v>43</v>
      </c>
      <c r="B6" s="62" t="s">
        <v>41</v>
      </c>
      <c r="C6" s="62" t="s">
        <v>48</v>
      </c>
      <c r="D6" s="59" t="s">
        <v>399</v>
      </c>
      <c r="E6" s="62" t="s">
        <v>400</v>
      </c>
    </row>
    <row r="7" spans="1:5" ht="14.45" customHeight="1" x14ac:dyDescent="0.3">
      <c r="A7" s="60">
        <v>2025</v>
      </c>
      <c r="B7" s="63" t="s">
        <v>75</v>
      </c>
      <c r="C7" s="61">
        <v>86267</v>
      </c>
      <c r="D7" s="61">
        <v>1332</v>
      </c>
      <c r="E7" s="61">
        <v>85</v>
      </c>
    </row>
    <row r="8" spans="1:5" ht="14.45" customHeight="1" x14ac:dyDescent="0.3">
      <c r="A8" s="60">
        <v>2025</v>
      </c>
      <c r="B8" s="63" t="s">
        <v>76</v>
      </c>
      <c r="C8" s="61">
        <v>70810</v>
      </c>
      <c r="D8" s="61">
        <v>217</v>
      </c>
      <c r="E8" s="61">
        <v>59</v>
      </c>
    </row>
    <row r="9" spans="1:5" ht="14.45" customHeight="1" x14ac:dyDescent="0.3">
      <c r="A9" s="60">
        <v>2025</v>
      </c>
      <c r="B9" s="63" t="s">
        <v>77</v>
      </c>
      <c r="C9" s="61">
        <v>170338</v>
      </c>
      <c r="D9" s="61">
        <v>174</v>
      </c>
      <c r="E9" s="61">
        <v>87</v>
      </c>
    </row>
    <row r="10" spans="1:5" ht="14.45" customHeight="1" x14ac:dyDescent="0.3">
      <c r="A10" s="60">
        <v>2025</v>
      </c>
      <c r="B10" s="63" t="s">
        <v>78</v>
      </c>
      <c r="C10" s="61">
        <v>172975</v>
      </c>
      <c r="D10" s="61">
        <v>83</v>
      </c>
      <c r="E10" s="61">
        <v>57</v>
      </c>
    </row>
    <row r="11" spans="1:5" ht="14.45" customHeight="1" x14ac:dyDescent="0.3">
      <c r="A11" s="60">
        <v>2025</v>
      </c>
      <c r="B11" s="63" t="s">
        <v>79</v>
      </c>
      <c r="C11" s="61">
        <v>198489</v>
      </c>
      <c r="D11" s="61">
        <v>53</v>
      </c>
      <c r="E11" s="61">
        <v>44</v>
      </c>
    </row>
    <row r="12" spans="1:5" ht="14.45" customHeight="1" x14ac:dyDescent="0.3">
      <c r="A12" s="60">
        <v>2025</v>
      </c>
      <c r="B12" s="63" t="s">
        <v>80</v>
      </c>
      <c r="C12" s="61">
        <v>348244</v>
      </c>
      <c r="D12" s="61">
        <v>48</v>
      </c>
      <c r="E12" s="61">
        <v>41</v>
      </c>
    </row>
    <row r="13" spans="1:5" ht="14.45" customHeight="1" x14ac:dyDescent="0.3">
      <c r="A13" s="60">
        <v>2025</v>
      </c>
      <c r="B13" s="63" t="s">
        <v>81</v>
      </c>
      <c r="C13" s="61">
        <v>336569</v>
      </c>
      <c r="D13" s="61">
        <v>30</v>
      </c>
      <c r="E13" s="61">
        <v>28</v>
      </c>
    </row>
    <row r="14" spans="1:5" ht="14.45" customHeight="1" x14ac:dyDescent="0.3">
      <c r="A14" s="60">
        <v>2025</v>
      </c>
      <c r="B14" s="63" t="s">
        <v>82</v>
      </c>
      <c r="C14" s="61">
        <v>373122</v>
      </c>
      <c r="D14" s="61">
        <v>15</v>
      </c>
      <c r="E14" s="61">
        <v>13</v>
      </c>
    </row>
    <row r="15" spans="1:5" ht="14.45" customHeight="1" x14ac:dyDescent="0.3">
      <c r="A15" s="60">
        <v>2025</v>
      </c>
      <c r="B15" s="63" t="s">
        <v>83</v>
      </c>
      <c r="C15" s="61">
        <v>2735571</v>
      </c>
      <c r="D15" s="61">
        <v>54</v>
      </c>
      <c r="E15" s="61">
        <v>48</v>
      </c>
    </row>
    <row r="16" spans="1:5" ht="14.45" customHeight="1" x14ac:dyDescent="0.3">
      <c r="A16" s="60">
        <v>2025</v>
      </c>
      <c r="B16" s="63" t="s">
        <v>84</v>
      </c>
      <c r="C16" s="61">
        <v>5263236</v>
      </c>
      <c r="D16" s="61">
        <v>31</v>
      </c>
      <c r="E16" s="61">
        <v>27</v>
      </c>
    </row>
    <row r="17" spans="1:5" ht="14.45" customHeight="1" x14ac:dyDescent="0.3">
      <c r="A17" s="46">
        <v>2025</v>
      </c>
      <c r="B17" s="46" t="s">
        <v>36</v>
      </c>
      <c r="C17" s="47">
        <f>SUM(C7:C16)</f>
        <v>9755621</v>
      </c>
      <c r="D17" s="47">
        <f>SUM(D7:D16)</f>
        <v>2037</v>
      </c>
      <c r="E17" s="47">
        <f>SUM(E7:E16)</f>
        <v>489</v>
      </c>
    </row>
    <row r="18" spans="1:5" ht="14.45" customHeight="1" x14ac:dyDescent="0.3">
      <c r="A18" s="60">
        <v>2024</v>
      </c>
      <c r="B18" s="63" t="s">
        <v>75</v>
      </c>
      <c r="C18" s="61">
        <v>59270</v>
      </c>
      <c r="D18" s="61">
        <v>1186</v>
      </c>
      <c r="E18" s="61">
        <v>82</v>
      </c>
    </row>
    <row r="19" spans="1:5" ht="14.45" customHeight="1" x14ac:dyDescent="0.3">
      <c r="A19" s="60">
        <v>2024</v>
      </c>
      <c r="B19" s="63" t="s">
        <v>76</v>
      </c>
      <c r="C19" s="61">
        <v>45907</v>
      </c>
      <c r="D19" s="61">
        <v>181</v>
      </c>
      <c r="E19" s="61">
        <v>52</v>
      </c>
    </row>
    <row r="20" spans="1:5" ht="14.45" customHeight="1" x14ac:dyDescent="0.3">
      <c r="A20" s="60">
        <v>2024</v>
      </c>
      <c r="B20" s="63" t="s">
        <v>77</v>
      </c>
      <c r="C20" s="61">
        <v>162468</v>
      </c>
      <c r="D20" s="61">
        <v>197</v>
      </c>
      <c r="E20" s="61">
        <v>107</v>
      </c>
    </row>
    <row r="21" spans="1:5" ht="14.45" customHeight="1" x14ac:dyDescent="0.3">
      <c r="A21" s="60">
        <v>2024</v>
      </c>
      <c r="B21" s="63" t="s">
        <v>78</v>
      </c>
      <c r="C21" s="61">
        <v>144829</v>
      </c>
      <c r="D21" s="61">
        <v>81</v>
      </c>
      <c r="E21" s="61">
        <v>62</v>
      </c>
    </row>
    <row r="22" spans="1:5" ht="14.45" customHeight="1" x14ac:dyDescent="0.3">
      <c r="A22" s="60">
        <v>2024</v>
      </c>
      <c r="B22" s="63" t="s">
        <v>79</v>
      </c>
      <c r="C22" s="61">
        <v>167853</v>
      </c>
      <c r="D22" s="61">
        <v>50</v>
      </c>
      <c r="E22" s="61">
        <v>37</v>
      </c>
    </row>
    <row r="23" spans="1:5" ht="14.45" customHeight="1" x14ac:dyDescent="0.3">
      <c r="A23" s="60">
        <v>2024</v>
      </c>
      <c r="B23" s="63" t="s">
        <v>80</v>
      </c>
      <c r="C23" s="61">
        <v>271617</v>
      </c>
      <c r="D23" s="61">
        <v>41</v>
      </c>
      <c r="E23" s="61">
        <v>33</v>
      </c>
    </row>
    <row r="24" spans="1:5" ht="14.45" customHeight="1" x14ac:dyDescent="0.3">
      <c r="A24" s="60">
        <v>2024</v>
      </c>
      <c r="B24" s="63" t="s">
        <v>81</v>
      </c>
      <c r="C24" s="61">
        <v>424564</v>
      </c>
      <c r="D24" s="61">
        <v>29</v>
      </c>
      <c r="E24" s="61">
        <v>26</v>
      </c>
    </row>
    <row r="25" spans="1:5" ht="14.45" customHeight="1" x14ac:dyDescent="0.3">
      <c r="A25" s="60">
        <v>2024</v>
      </c>
      <c r="B25" s="63" t="s">
        <v>82</v>
      </c>
      <c r="C25" s="61">
        <v>351422</v>
      </c>
      <c r="D25" s="61">
        <v>15</v>
      </c>
      <c r="E25" s="61">
        <v>14</v>
      </c>
    </row>
    <row r="26" spans="1:5" ht="14.45" customHeight="1" x14ac:dyDescent="0.3">
      <c r="A26" s="60">
        <v>2024</v>
      </c>
      <c r="B26" s="63" t="s">
        <v>83</v>
      </c>
      <c r="C26" s="61">
        <v>2373647</v>
      </c>
      <c r="D26" s="61">
        <v>50</v>
      </c>
      <c r="E26" s="61">
        <v>46</v>
      </c>
    </row>
    <row r="27" spans="1:5" ht="14.45" customHeight="1" x14ac:dyDescent="0.3">
      <c r="A27" s="60">
        <v>2024</v>
      </c>
      <c r="B27" s="63" t="s">
        <v>84</v>
      </c>
      <c r="C27" s="61">
        <v>6324263</v>
      </c>
      <c r="D27" s="61">
        <v>29</v>
      </c>
      <c r="E27" s="61">
        <v>24</v>
      </c>
    </row>
    <row r="28" spans="1:5" ht="14.45" customHeight="1" x14ac:dyDescent="0.3">
      <c r="A28" s="46">
        <v>2024</v>
      </c>
      <c r="B28" s="46" t="s">
        <v>36</v>
      </c>
      <c r="C28" s="47">
        <f>SUM(C18:C27)</f>
        <v>10325840</v>
      </c>
      <c r="D28" s="47">
        <f>SUM(D18:D27)</f>
        <v>1859</v>
      </c>
      <c r="E28" s="47">
        <f>SUM(E18:E27)</f>
        <v>483</v>
      </c>
    </row>
    <row r="29" spans="1:5" ht="14.45" customHeight="1" x14ac:dyDescent="0.3">
      <c r="A29" s="60">
        <v>2023</v>
      </c>
      <c r="B29" s="63" t="s">
        <v>75</v>
      </c>
      <c r="C29" s="61">
        <v>50933</v>
      </c>
      <c r="D29" s="61">
        <v>1153</v>
      </c>
      <c r="E29" s="61">
        <v>107</v>
      </c>
    </row>
    <row r="30" spans="1:5" ht="14.45" customHeight="1" x14ac:dyDescent="0.3">
      <c r="A30" s="60">
        <v>2023</v>
      </c>
      <c r="B30" s="63" t="s">
        <v>76</v>
      </c>
      <c r="C30" s="61">
        <v>42079</v>
      </c>
      <c r="D30" s="61">
        <v>201</v>
      </c>
      <c r="E30" s="61">
        <v>52</v>
      </c>
    </row>
    <row r="31" spans="1:5" ht="14.45" customHeight="1" x14ac:dyDescent="0.3">
      <c r="A31" s="60">
        <v>2023</v>
      </c>
      <c r="B31" s="63" t="s">
        <v>77</v>
      </c>
      <c r="C31" s="61">
        <v>140578</v>
      </c>
      <c r="D31" s="61">
        <v>180</v>
      </c>
      <c r="E31" s="61">
        <v>112</v>
      </c>
    </row>
    <row r="32" spans="1:5" ht="14.45" customHeight="1" x14ac:dyDescent="0.3">
      <c r="A32" s="60">
        <v>2023</v>
      </c>
      <c r="B32" s="63" t="s">
        <v>78</v>
      </c>
      <c r="C32" s="61">
        <v>210712</v>
      </c>
      <c r="D32" s="61">
        <v>94</v>
      </c>
      <c r="E32" s="61">
        <v>62</v>
      </c>
    </row>
    <row r="33" spans="1:5" ht="14.45" customHeight="1" x14ac:dyDescent="0.3">
      <c r="A33" s="60">
        <v>2023</v>
      </c>
      <c r="B33" s="63" t="s">
        <v>79</v>
      </c>
      <c r="C33" s="61">
        <v>167878</v>
      </c>
      <c r="D33" s="61">
        <v>50</v>
      </c>
      <c r="E33" s="61">
        <v>34</v>
      </c>
    </row>
    <row r="34" spans="1:5" ht="14.45" customHeight="1" x14ac:dyDescent="0.3">
      <c r="A34" s="60">
        <v>2023</v>
      </c>
      <c r="B34" s="63" t="s">
        <v>80</v>
      </c>
      <c r="C34" s="61">
        <v>314447</v>
      </c>
      <c r="D34" s="61">
        <v>39</v>
      </c>
      <c r="E34" s="61">
        <v>31</v>
      </c>
    </row>
    <row r="35" spans="1:5" ht="14.45" customHeight="1" x14ac:dyDescent="0.3">
      <c r="A35" s="60">
        <v>2023</v>
      </c>
      <c r="B35" s="63" t="s">
        <v>81</v>
      </c>
      <c r="C35" s="61">
        <v>255493</v>
      </c>
      <c r="D35" s="61">
        <v>23</v>
      </c>
      <c r="E35" s="61">
        <v>18</v>
      </c>
    </row>
    <row r="36" spans="1:5" ht="14.45" customHeight="1" x14ac:dyDescent="0.3">
      <c r="A36" s="60">
        <v>2023</v>
      </c>
      <c r="B36" s="63" t="s">
        <v>82</v>
      </c>
      <c r="C36" s="61">
        <v>382816</v>
      </c>
      <c r="D36" s="61">
        <v>21</v>
      </c>
      <c r="E36" s="61">
        <v>18</v>
      </c>
    </row>
    <row r="37" spans="1:5" ht="14.45" customHeight="1" x14ac:dyDescent="0.3">
      <c r="A37" s="60">
        <v>2023</v>
      </c>
      <c r="B37" s="63" t="s">
        <v>83</v>
      </c>
      <c r="C37" s="61">
        <v>3181805</v>
      </c>
      <c r="D37" s="61">
        <v>64</v>
      </c>
      <c r="E37" s="61">
        <v>59</v>
      </c>
    </row>
    <row r="38" spans="1:5" ht="14.45" customHeight="1" x14ac:dyDescent="0.3">
      <c r="A38" s="60">
        <v>2023</v>
      </c>
      <c r="B38" s="63" t="s">
        <v>84</v>
      </c>
      <c r="C38" s="61">
        <v>6478789</v>
      </c>
      <c r="D38" s="61">
        <v>27</v>
      </c>
      <c r="E38" s="61">
        <v>24</v>
      </c>
    </row>
    <row r="39" spans="1:5" ht="14.45" customHeight="1" x14ac:dyDescent="0.3">
      <c r="A39" s="46">
        <v>2023</v>
      </c>
      <c r="B39" s="46" t="s">
        <v>36</v>
      </c>
      <c r="C39" s="47">
        <f>SUM(C29:C38)</f>
        <v>11225530</v>
      </c>
      <c r="D39" s="47">
        <f>SUM(D29:D38)</f>
        <v>1852</v>
      </c>
      <c r="E39" s="47">
        <f>SUM(E29:E38)</f>
        <v>517</v>
      </c>
    </row>
    <row r="41" spans="1:5" ht="14.45" customHeight="1" x14ac:dyDescent="0.35">
      <c r="A41" s="2" t="s">
        <v>743</v>
      </c>
    </row>
  </sheetData>
  <hyperlinks>
    <hyperlink ref="A3" location="Innehåll!A1" display="Tillbaka till Innehåll" xr:uid="{64376839-4A20-4222-A11F-8BB1C1F2F9AD}"/>
  </hyperlink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7727-4DFB-4D3C-8622-5B4DB97D669A}">
  <dimension ref="A1:M516"/>
  <sheetViews>
    <sheetView showGridLines="0" workbookViewId="0"/>
  </sheetViews>
  <sheetFormatPr defaultColWidth="9.19921875" defaultRowHeight="14.45" customHeight="1" x14ac:dyDescent="0.3"/>
  <cols>
    <col min="1" max="1" width="11.86328125" style="17" customWidth="1"/>
    <col min="2" max="2" width="15.19921875" style="17" bestFit="1" customWidth="1"/>
    <col min="3" max="13" width="11.86328125" style="17" customWidth="1"/>
    <col min="14" max="16384" width="9.19921875" style="17"/>
  </cols>
  <sheetData>
    <row r="1" spans="1:13" s="20" customFormat="1" ht="14.45" customHeight="1" x14ac:dyDescent="0.45">
      <c r="A1" s="79" t="s">
        <v>404</v>
      </c>
    </row>
    <row r="2" spans="1:13" s="20" customFormat="1" ht="14.45" customHeight="1" x14ac:dyDescent="0.45">
      <c r="A2" s="80" t="s">
        <v>405</v>
      </c>
    </row>
    <row r="3" spans="1:13" s="20" customFormat="1" ht="14.45" customHeight="1" x14ac:dyDescent="0.45">
      <c r="A3" s="81" t="s">
        <v>71</v>
      </c>
    </row>
    <row r="4" spans="1:13" s="20" customFormat="1" ht="14.45" customHeight="1" x14ac:dyDescent="0.45">
      <c r="A4" s="35"/>
    </row>
    <row r="5" spans="1:13" s="20" customFormat="1" ht="14.45" customHeight="1" x14ac:dyDescent="0.45">
      <c r="G5" s="36">
        <v>2024</v>
      </c>
      <c r="K5" s="64">
        <v>2025</v>
      </c>
    </row>
    <row r="6" spans="1:13" ht="25.05" customHeight="1" x14ac:dyDescent="0.3">
      <c r="A6" s="62" t="s">
        <v>378</v>
      </c>
      <c r="B6" s="62" t="s">
        <v>87</v>
      </c>
      <c r="C6" s="62" t="s">
        <v>382</v>
      </c>
      <c r="D6" s="62" t="s">
        <v>381</v>
      </c>
      <c r="E6" s="62" t="s">
        <v>725</v>
      </c>
      <c r="G6" s="68" t="s">
        <v>383</v>
      </c>
      <c r="H6" s="69" t="s">
        <v>379</v>
      </c>
      <c r="I6" s="69" t="s">
        <v>699</v>
      </c>
      <c r="K6" s="62" t="s">
        <v>383</v>
      </c>
      <c r="L6" s="62" t="s">
        <v>379</v>
      </c>
      <c r="M6" s="62" t="s">
        <v>699</v>
      </c>
    </row>
    <row r="7" spans="1:13" ht="14.45" customHeight="1" x14ac:dyDescent="0.3">
      <c r="A7" s="45" t="s">
        <v>408</v>
      </c>
      <c r="B7" s="63" t="s">
        <v>88</v>
      </c>
      <c r="C7" s="61">
        <v>0</v>
      </c>
      <c r="D7" s="61">
        <v>0</v>
      </c>
      <c r="E7" s="61">
        <v>0</v>
      </c>
      <c r="G7" s="65">
        <v>0</v>
      </c>
      <c r="H7" s="66">
        <f>COUNTIF(D7:D296,"=0")</f>
        <v>28</v>
      </c>
      <c r="I7" s="66">
        <f>SUMIF(D7:D296,"=0")</f>
        <v>0</v>
      </c>
      <c r="K7" s="65">
        <v>0</v>
      </c>
      <c r="L7" s="66">
        <f>COUNTIF(E7:E296,"=0")</f>
        <v>27</v>
      </c>
      <c r="M7" s="66">
        <f>SUMIF(E7:E296,"=0")</f>
        <v>0</v>
      </c>
    </row>
    <row r="8" spans="1:13" ht="14.45" customHeight="1" x14ac:dyDescent="0.3">
      <c r="A8" s="45" t="s">
        <v>409</v>
      </c>
      <c r="B8" s="63" t="s">
        <v>89</v>
      </c>
      <c r="C8" s="61">
        <v>2</v>
      </c>
      <c r="D8" s="61">
        <v>1</v>
      </c>
      <c r="E8" s="61">
        <v>2</v>
      </c>
      <c r="G8" s="65">
        <v>1</v>
      </c>
      <c r="H8" s="66">
        <f>COUNTIF(D7:D296,"=1")</f>
        <v>178</v>
      </c>
      <c r="I8" s="66">
        <f>SUMIF(D7:D296,"=1")</f>
        <v>178</v>
      </c>
      <c r="K8" s="65">
        <v>1</v>
      </c>
      <c r="L8" s="66">
        <f>COUNTIF(E7:E296,"=1")</f>
        <v>178</v>
      </c>
      <c r="M8" s="66">
        <f>SUMIF(E7:E296,"=1")</f>
        <v>178</v>
      </c>
    </row>
    <row r="9" spans="1:13" ht="14.45" customHeight="1" x14ac:dyDescent="0.3">
      <c r="A9" s="45" t="s">
        <v>410</v>
      </c>
      <c r="B9" s="63" t="s">
        <v>90</v>
      </c>
      <c r="C9" s="61">
        <v>1</v>
      </c>
      <c r="D9" s="61">
        <v>1</v>
      </c>
      <c r="E9" s="61">
        <v>1</v>
      </c>
      <c r="G9" s="65">
        <v>2</v>
      </c>
      <c r="H9" s="66">
        <f>COUNTIF(D7:D296,"=2")</f>
        <v>58</v>
      </c>
      <c r="I9" s="66">
        <f>SUMIF(D7:D296,"=2")</f>
        <v>116</v>
      </c>
      <c r="K9" s="65">
        <v>2</v>
      </c>
      <c r="L9" s="66">
        <f>COUNTIF(E7:E296,"=2")</f>
        <v>58</v>
      </c>
      <c r="M9" s="66">
        <f>SUMIF(E7:E296,"=2")</f>
        <v>116</v>
      </c>
    </row>
    <row r="10" spans="1:13" ht="14.45" customHeight="1" x14ac:dyDescent="0.3">
      <c r="A10" s="45" t="s">
        <v>411</v>
      </c>
      <c r="B10" s="63" t="s">
        <v>91</v>
      </c>
      <c r="C10" s="61">
        <v>2</v>
      </c>
      <c r="D10" s="61">
        <v>2</v>
      </c>
      <c r="E10" s="61">
        <v>2</v>
      </c>
      <c r="G10" s="65">
        <v>3</v>
      </c>
      <c r="H10" s="66">
        <f>COUNTIF(D7:D296,"=3")</f>
        <v>16</v>
      </c>
      <c r="I10" s="66">
        <f>SUMIF(D7:D296,"=3")</f>
        <v>48</v>
      </c>
      <c r="K10" s="65">
        <v>3</v>
      </c>
      <c r="L10" s="66">
        <f>COUNTIF(E7:E296,"=3")</f>
        <v>17</v>
      </c>
      <c r="M10" s="66">
        <f>SUMIF(E7:E296,"=3")</f>
        <v>51</v>
      </c>
    </row>
    <row r="11" spans="1:13" ht="14.45" customHeight="1" x14ac:dyDescent="0.3">
      <c r="A11" s="45" t="s">
        <v>412</v>
      </c>
      <c r="B11" s="63" t="s">
        <v>92</v>
      </c>
      <c r="C11" s="61">
        <v>1</v>
      </c>
      <c r="D11" s="61">
        <v>1</v>
      </c>
      <c r="E11" s="61">
        <v>1</v>
      </c>
      <c r="G11" s="65" t="s">
        <v>380</v>
      </c>
      <c r="H11" s="67">
        <f>COUNTIF(D7:D296,"&gt;=4")-COUNTIF(D7:D296,"&gt;=7")</f>
        <v>5</v>
      </c>
      <c r="I11" s="67">
        <f>SUMIF(D7:D296,"&gt;=4")-SUMIF(D7:D296,"&gt;=7")</f>
        <v>24</v>
      </c>
      <c r="K11" s="65" t="s">
        <v>380</v>
      </c>
      <c r="L11" s="67">
        <f>COUNTIF(E7:E296,"&gt;=4")-COUNTIF(E7:E296,"&gt;=7")</f>
        <v>6</v>
      </c>
      <c r="M11" s="67">
        <f>SUMIF(E7:E296,"&gt;=4")-SUMIF(E7:E296,"&gt;=7")</f>
        <v>27</v>
      </c>
    </row>
    <row r="12" spans="1:13" ht="14.45" customHeight="1" x14ac:dyDescent="0.3">
      <c r="A12" s="45" t="s">
        <v>413</v>
      </c>
      <c r="B12" s="63" t="s">
        <v>93</v>
      </c>
      <c r="C12" s="61">
        <v>1</v>
      </c>
      <c r="D12" s="61">
        <v>1</v>
      </c>
      <c r="E12" s="61">
        <v>1</v>
      </c>
      <c r="G12" s="65" t="s">
        <v>700</v>
      </c>
      <c r="H12" s="66">
        <f>COUNTIF(D7:D296,"&gt;=8")</f>
        <v>5</v>
      </c>
      <c r="I12" s="66">
        <f>SUMIF(D7:D296,"&gt;=8")</f>
        <v>71</v>
      </c>
      <c r="K12" s="65" t="s">
        <v>700</v>
      </c>
      <c r="L12" s="66">
        <f>COUNTIF(E7:E296,"&gt;=8")</f>
        <v>4</v>
      </c>
      <c r="M12" s="66">
        <f>SUMIF(E7:E296,"&gt;=8")</f>
        <v>64</v>
      </c>
    </row>
    <row r="13" spans="1:13" ht="14.45" customHeight="1" x14ac:dyDescent="0.3">
      <c r="A13" s="45" t="s">
        <v>414</v>
      </c>
      <c r="B13" s="63" t="s">
        <v>94</v>
      </c>
      <c r="C13" s="61">
        <v>1</v>
      </c>
      <c r="D13" s="61">
        <v>1</v>
      </c>
      <c r="E13" s="61">
        <v>1</v>
      </c>
      <c r="G13" s="46" t="s">
        <v>36</v>
      </c>
      <c r="H13" s="47">
        <f>SUM(H7:H12)</f>
        <v>290</v>
      </c>
      <c r="I13" s="47">
        <f>SUM(I7:I12)</f>
        <v>437</v>
      </c>
      <c r="K13" s="46" t="s">
        <v>36</v>
      </c>
      <c r="L13" s="47">
        <f>SUM(L7:L12)</f>
        <v>290</v>
      </c>
      <c r="M13" s="47">
        <f>SUM(M7:M12)</f>
        <v>436</v>
      </c>
    </row>
    <row r="14" spans="1:13" ht="14.45" customHeight="1" x14ac:dyDescent="0.3">
      <c r="A14" s="45" t="s">
        <v>415</v>
      </c>
      <c r="B14" s="63" t="s">
        <v>95</v>
      </c>
      <c r="C14" s="61">
        <v>3</v>
      </c>
      <c r="D14" s="61">
        <v>3</v>
      </c>
      <c r="E14" s="61">
        <v>3</v>
      </c>
    </row>
    <row r="15" spans="1:13" ht="14.45" customHeight="1" x14ac:dyDescent="0.3">
      <c r="A15" s="45" t="s">
        <v>416</v>
      </c>
      <c r="B15" s="63" t="s">
        <v>96</v>
      </c>
      <c r="C15" s="61">
        <v>1</v>
      </c>
      <c r="D15" s="61">
        <v>1</v>
      </c>
      <c r="E15" s="61">
        <v>1</v>
      </c>
    </row>
    <row r="16" spans="1:13" ht="14.45" customHeight="1" x14ac:dyDescent="0.3">
      <c r="A16" s="45" t="s">
        <v>417</v>
      </c>
      <c r="B16" s="63" t="s">
        <v>97</v>
      </c>
      <c r="C16" s="61">
        <v>1</v>
      </c>
      <c r="D16" s="61">
        <v>1</v>
      </c>
      <c r="E16" s="61">
        <v>1</v>
      </c>
    </row>
    <row r="17" spans="1:5" ht="14.45" customHeight="1" x14ac:dyDescent="0.3">
      <c r="A17" s="45" t="s">
        <v>418</v>
      </c>
      <c r="B17" s="63" t="s">
        <v>98</v>
      </c>
      <c r="C17" s="61">
        <v>1</v>
      </c>
      <c r="D17" s="61">
        <v>1</v>
      </c>
      <c r="E17" s="61">
        <v>1</v>
      </c>
    </row>
    <row r="18" spans="1:5" ht="14.45" customHeight="1" x14ac:dyDescent="0.3">
      <c r="A18" s="45" t="s">
        <v>419</v>
      </c>
      <c r="B18" s="63" t="s">
        <v>99</v>
      </c>
      <c r="C18" s="61">
        <v>1</v>
      </c>
      <c r="D18" s="61">
        <v>1</v>
      </c>
      <c r="E18" s="61">
        <v>1</v>
      </c>
    </row>
    <row r="19" spans="1:5" ht="14.45" customHeight="1" x14ac:dyDescent="0.3">
      <c r="A19" s="45" t="s">
        <v>420</v>
      </c>
      <c r="B19" s="63" t="s">
        <v>100</v>
      </c>
      <c r="C19" s="61">
        <v>0</v>
      </c>
      <c r="D19" s="61">
        <v>0</v>
      </c>
      <c r="E19" s="61">
        <v>0</v>
      </c>
    </row>
    <row r="20" spans="1:5" ht="14.45" customHeight="1" x14ac:dyDescent="0.3">
      <c r="A20" s="45" t="s">
        <v>421</v>
      </c>
      <c r="B20" s="63" t="s">
        <v>101</v>
      </c>
      <c r="C20" s="61">
        <v>1</v>
      </c>
      <c r="D20" s="61">
        <v>1</v>
      </c>
      <c r="E20" s="61">
        <v>1</v>
      </c>
    </row>
    <row r="21" spans="1:5" ht="14.45" customHeight="1" x14ac:dyDescent="0.3">
      <c r="A21" s="45" t="s">
        <v>422</v>
      </c>
      <c r="B21" s="63" t="s">
        <v>102</v>
      </c>
      <c r="C21" s="61">
        <v>0</v>
      </c>
      <c r="D21" s="61">
        <v>0</v>
      </c>
      <c r="E21" s="61">
        <v>0</v>
      </c>
    </row>
    <row r="22" spans="1:5" ht="14.45" customHeight="1" x14ac:dyDescent="0.3">
      <c r="A22" s="45" t="s">
        <v>423</v>
      </c>
      <c r="B22" s="63" t="s">
        <v>103</v>
      </c>
      <c r="C22" s="61">
        <v>0</v>
      </c>
      <c r="D22" s="61">
        <v>0</v>
      </c>
      <c r="E22" s="61">
        <v>0</v>
      </c>
    </row>
    <row r="23" spans="1:5" ht="14.45" customHeight="1" x14ac:dyDescent="0.3">
      <c r="A23" s="45" t="s">
        <v>424</v>
      </c>
      <c r="B23" s="63" t="s">
        <v>104</v>
      </c>
      <c r="C23" s="61">
        <v>26</v>
      </c>
      <c r="D23" s="61">
        <v>29</v>
      </c>
      <c r="E23" s="61">
        <v>28</v>
      </c>
    </row>
    <row r="24" spans="1:5" ht="14.45" customHeight="1" x14ac:dyDescent="0.3">
      <c r="A24" s="45" t="s">
        <v>425</v>
      </c>
      <c r="B24" s="63" t="s">
        <v>105</v>
      </c>
      <c r="C24" s="61">
        <v>2</v>
      </c>
      <c r="D24" s="61">
        <v>2</v>
      </c>
      <c r="E24" s="61">
        <v>2</v>
      </c>
    </row>
    <row r="25" spans="1:5" ht="14.45" customHeight="1" x14ac:dyDescent="0.3">
      <c r="A25" s="45" t="s">
        <v>426</v>
      </c>
      <c r="B25" s="63" t="s">
        <v>106</v>
      </c>
      <c r="C25" s="61">
        <v>1</v>
      </c>
      <c r="D25" s="61">
        <v>1</v>
      </c>
      <c r="E25" s="61">
        <v>1</v>
      </c>
    </row>
    <row r="26" spans="1:5" ht="14.45" customHeight="1" x14ac:dyDescent="0.3">
      <c r="A26" s="45" t="s">
        <v>427</v>
      </c>
      <c r="B26" s="63" t="s">
        <v>107</v>
      </c>
      <c r="C26" s="61">
        <v>1</v>
      </c>
      <c r="D26" s="61">
        <v>1</v>
      </c>
      <c r="E26" s="61">
        <v>1</v>
      </c>
    </row>
    <row r="27" spans="1:5" ht="14.45" customHeight="1" x14ac:dyDescent="0.3">
      <c r="A27" s="45" t="s">
        <v>428</v>
      </c>
      <c r="B27" s="63" t="s">
        <v>108</v>
      </c>
      <c r="C27" s="61">
        <v>2</v>
      </c>
      <c r="D27" s="61">
        <v>2</v>
      </c>
      <c r="E27" s="61">
        <v>2</v>
      </c>
    </row>
    <row r="28" spans="1:5" ht="14.45" customHeight="1" x14ac:dyDescent="0.3">
      <c r="A28" s="45" t="s">
        <v>429</v>
      </c>
      <c r="B28" s="63" t="s">
        <v>109</v>
      </c>
      <c r="C28" s="61">
        <v>1</v>
      </c>
      <c r="D28" s="61">
        <v>1</v>
      </c>
      <c r="E28" s="61">
        <v>1</v>
      </c>
    </row>
    <row r="29" spans="1:5" ht="14.45" customHeight="1" x14ac:dyDescent="0.3">
      <c r="A29" s="45" t="s">
        <v>430</v>
      </c>
      <c r="B29" s="63" t="s">
        <v>110</v>
      </c>
      <c r="C29" s="61">
        <v>1</v>
      </c>
      <c r="D29" s="61">
        <v>1</v>
      </c>
      <c r="E29" s="61">
        <v>1</v>
      </c>
    </row>
    <row r="30" spans="1:5" ht="14.45" customHeight="1" x14ac:dyDescent="0.3">
      <c r="A30" s="45" t="s">
        <v>431</v>
      </c>
      <c r="B30" s="63" t="s">
        <v>111</v>
      </c>
      <c r="C30" s="61">
        <v>3</v>
      </c>
      <c r="D30" s="61">
        <v>3</v>
      </c>
      <c r="E30" s="61">
        <v>3</v>
      </c>
    </row>
    <row r="31" spans="1:5" ht="14.45" customHeight="1" x14ac:dyDescent="0.3">
      <c r="A31" s="45" t="s">
        <v>432</v>
      </c>
      <c r="B31" s="63" t="s">
        <v>112</v>
      </c>
      <c r="C31" s="61">
        <v>2</v>
      </c>
      <c r="D31" s="61">
        <v>2</v>
      </c>
      <c r="E31" s="61">
        <v>2</v>
      </c>
    </row>
    <row r="32" spans="1:5" ht="14.45" customHeight="1" x14ac:dyDescent="0.3">
      <c r="A32" s="45" t="s">
        <v>433</v>
      </c>
      <c r="B32" s="63" t="s">
        <v>113</v>
      </c>
      <c r="C32" s="61">
        <v>1</v>
      </c>
      <c r="D32" s="61">
        <v>1</v>
      </c>
      <c r="E32" s="61">
        <v>1</v>
      </c>
    </row>
    <row r="33" spans="1:5" ht="14.45" customHeight="1" x14ac:dyDescent="0.3">
      <c r="A33" s="45" t="s">
        <v>434</v>
      </c>
      <c r="B33" s="63" t="s">
        <v>114</v>
      </c>
      <c r="C33" s="61">
        <v>1</v>
      </c>
      <c r="D33" s="61">
        <v>1</v>
      </c>
      <c r="E33" s="61">
        <v>1</v>
      </c>
    </row>
    <row r="34" spans="1:5" ht="14.45" customHeight="1" x14ac:dyDescent="0.3">
      <c r="A34" s="45" t="s">
        <v>435</v>
      </c>
      <c r="B34" s="63" t="s">
        <v>115</v>
      </c>
      <c r="C34" s="61">
        <v>1</v>
      </c>
      <c r="D34" s="61">
        <v>1</v>
      </c>
      <c r="E34" s="61">
        <v>1</v>
      </c>
    </row>
    <row r="35" spans="1:5" ht="14.45" customHeight="1" x14ac:dyDescent="0.3">
      <c r="A35" s="45" t="s">
        <v>436</v>
      </c>
      <c r="B35" s="63" t="s">
        <v>116</v>
      </c>
      <c r="C35" s="61">
        <v>1</v>
      </c>
      <c r="D35" s="61">
        <v>1</v>
      </c>
      <c r="E35" s="61">
        <v>1</v>
      </c>
    </row>
    <row r="36" spans="1:5" ht="14.45" customHeight="1" x14ac:dyDescent="0.3">
      <c r="A36" s="45" t="s">
        <v>437</v>
      </c>
      <c r="B36" s="63" t="s">
        <v>117</v>
      </c>
      <c r="C36" s="61">
        <v>3</v>
      </c>
      <c r="D36" s="61">
        <v>3</v>
      </c>
      <c r="E36" s="61">
        <v>3</v>
      </c>
    </row>
    <row r="37" spans="1:5" ht="14.45" customHeight="1" x14ac:dyDescent="0.3">
      <c r="A37" s="45" t="s">
        <v>438</v>
      </c>
      <c r="B37" s="63" t="s">
        <v>118</v>
      </c>
      <c r="C37" s="61">
        <v>1</v>
      </c>
      <c r="D37" s="61">
        <v>2</v>
      </c>
      <c r="E37" s="61">
        <v>2</v>
      </c>
    </row>
    <row r="38" spans="1:5" ht="14.45" customHeight="1" x14ac:dyDescent="0.3">
      <c r="A38" s="45" t="s">
        <v>439</v>
      </c>
      <c r="B38" s="63" t="s">
        <v>119</v>
      </c>
      <c r="C38" s="61">
        <v>6</v>
      </c>
      <c r="D38" s="61">
        <v>8</v>
      </c>
      <c r="E38" s="61">
        <v>5</v>
      </c>
    </row>
    <row r="39" spans="1:5" ht="14.45" customHeight="1" x14ac:dyDescent="0.3">
      <c r="A39" s="45" t="s">
        <v>440</v>
      </c>
      <c r="B39" s="63" t="s">
        <v>120</v>
      </c>
      <c r="C39" s="61">
        <v>1</v>
      </c>
      <c r="D39" s="61">
        <v>1</v>
      </c>
      <c r="E39" s="61">
        <v>1</v>
      </c>
    </row>
    <row r="40" spans="1:5" ht="14.45" customHeight="1" x14ac:dyDescent="0.3">
      <c r="A40" s="45" t="s">
        <v>441</v>
      </c>
      <c r="B40" s="63" t="s">
        <v>121</v>
      </c>
      <c r="C40" s="61">
        <v>2</v>
      </c>
      <c r="D40" s="61">
        <v>2</v>
      </c>
      <c r="E40" s="61">
        <v>2</v>
      </c>
    </row>
    <row r="41" spans="1:5" ht="14.45" customHeight="1" x14ac:dyDescent="0.3">
      <c r="A41" s="45" t="s">
        <v>442</v>
      </c>
      <c r="B41" s="63" t="s">
        <v>122</v>
      </c>
      <c r="C41" s="61">
        <v>1</v>
      </c>
      <c r="D41" s="61">
        <v>1</v>
      </c>
      <c r="E41" s="61">
        <v>1</v>
      </c>
    </row>
    <row r="42" spans="1:5" ht="14.45" customHeight="1" x14ac:dyDescent="0.3">
      <c r="A42" s="45" t="s">
        <v>443</v>
      </c>
      <c r="B42" s="63" t="s">
        <v>123</v>
      </c>
      <c r="C42" s="61">
        <v>0</v>
      </c>
      <c r="D42" s="61">
        <v>0</v>
      </c>
      <c r="E42" s="61">
        <v>1</v>
      </c>
    </row>
    <row r="43" spans="1:5" ht="14.45" customHeight="1" x14ac:dyDescent="0.3">
      <c r="A43" s="45" t="s">
        <v>444</v>
      </c>
      <c r="B43" s="63" t="s">
        <v>124</v>
      </c>
      <c r="C43" s="61">
        <v>1</v>
      </c>
      <c r="D43" s="61">
        <v>1</v>
      </c>
      <c r="E43" s="61">
        <v>1</v>
      </c>
    </row>
    <row r="44" spans="1:5" ht="14.45" customHeight="1" x14ac:dyDescent="0.3">
      <c r="A44" s="45" t="s">
        <v>445</v>
      </c>
      <c r="B44" s="63" t="s">
        <v>125</v>
      </c>
      <c r="C44" s="61">
        <v>0</v>
      </c>
      <c r="D44" s="61">
        <v>0</v>
      </c>
      <c r="E44" s="61">
        <v>0</v>
      </c>
    </row>
    <row r="45" spans="1:5" ht="14.45" customHeight="1" x14ac:dyDescent="0.3">
      <c r="A45" s="45" t="s">
        <v>446</v>
      </c>
      <c r="B45" s="63" t="s">
        <v>126</v>
      </c>
      <c r="C45" s="61">
        <v>2</v>
      </c>
      <c r="D45" s="61">
        <v>2</v>
      </c>
      <c r="E45" s="61">
        <v>2</v>
      </c>
    </row>
    <row r="46" spans="1:5" ht="14.45" customHeight="1" x14ac:dyDescent="0.3">
      <c r="A46" s="45" t="s">
        <v>447</v>
      </c>
      <c r="B46" s="63" t="s">
        <v>127</v>
      </c>
      <c r="C46" s="61">
        <v>1</v>
      </c>
      <c r="D46" s="61">
        <v>1</v>
      </c>
      <c r="E46" s="61">
        <v>1</v>
      </c>
    </row>
    <row r="47" spans="1:5" ht="14.45" customHeight="1" x14ac:dyDescent="0.3">
      <c r="A47" s="45" t="s">
        <v>448</v>
      </c>
      <c r="B47" s="63" t="s">
        <v>128</v>
      </c>
      <c r="C47" s="61">
        <v>2</v>
      </c>
      <c r="D47" s="61">
        <v>2</v>
      </c>
      <c r="E47" s="61">
        <v>2</v>
      </c>
    </row>
    <row r="48" spans="1:5" ht="14.45" customHeight="1" x14ac:dyDescent="0.3">
      <c r="A48" s="45" t="s">
        <v>449</v>
      </c>
      <c r="B48" s="63" t="s">
        <v>129</v>
      </c>
      <c r="C48" s="61">
        <v>1</v>
      </c>
      <c r="D48" s="61">
        <v>1</v>
      </c>
      <c r="E48" s="61">
        <v>1</v>
      </c>
    </row>
    <row r="49" spans="1:5" ht="14.45" customHeight="1" x14ac:dyDescent="0.3">
      <c r="A49" s="45" t="s">
        <v>450</v>
      </c>
      <c r="B49" s="63" t="s">
        <v>130</v>
      </c>
      <c r="C49" s="61">
        <v>1</v>
      </c>
      <c r="D49" s="61">
        <v>1</v>
      </c>
      <c r="E49" s="61">
        <v>1</v>
      </c>
    </row>
    <row r="50" spans="1:5" ht="14.45" customHeight="1" x14ac:dyDescent="0.3">
      <c r="A50" s="45" t="s">
        <v>451</v>
      </c>
      <c r="B50" s="63" t="s">
        <v>131</v>
      </c>
      <c r="C50" s="61">
        <v>1</v>
      </c>
      <c r="D50" s="61">
        <v>1</v>
      </c>
      <c r="E50" s="61">
        <v>1</v>
      </c>
    </row>
    <row r="51" spans="1:5" ht="14.45" customHeight="1" x14ac:dyDescent="0.3">
      <c r="A51" s="45" t="s">
        <v>452</v>
      </c>
      <c r="B51" s="63" t="s">
        <v>132</v>
      </c>
      <c r="C51" s="61">
        <v>1</v>
      </c>
      <c r="D51" s="61">
        <v>1</v>
      </c>
      <c r="E51" s="61">
        <v>1</v>
      </c>
    </row>
    <row r="52" spans="1:5" ht="14.45" customHeight="1" x14ac:dyDescent="0.3">
      <c r="A52" s="45" t="s">
        <v>453</v>
      </c>
      <c r="B52" s="63" t="s">
        <v>133</v>
      </c>
      <c r="C52" s="61">
        <v>2</v>
      </c>
      <c r="D52" s="61">
        <v>2</v>
      </c>
      <c r="E52" s="61">
        <v>2</v>
      </c>
    </row>
    <row r="53" spans="1:5" ht="14.45" customHeight="1" x14ac:dyDescent="0.3">
      <c r="A53" s="45" t="s">
        <v>454</v>
      </c>
      <c r="B53" s="63" t="s">
        <v>134</v>
      </c>
      <c r="C53" s="61">
        <v>1</v>
      </c>
      <c r="D53" s="61">
        <v>1</v>
      </c>
      <c r="E53" s="61">
        <v>1</v>
      </c>
    </row>
    <row r="54" spans="1:5" ht="14.45" customHeight="1" x14ac:dyDescent="0.3">
      <c r="A54" s="45" t="s">
        <v>455</v>
      </c>
      <c r="B54" s="63" t="s">
        <v>135</v>
      </c>
      <c r="C54" s="61">
        <v>0</v>
      </c>
      <c r="D54" s="61">
        <v>0</v>
      </c>
      <c r="E54" s="61">
        <v>0</v>
      </c>
    </row>
    <row r="55" spans="1:5" ht="14.45" customHeight="1" x14ac:dyDescent="0.3">
      <c r="A55" s="45" t="s">
        <v>456</v>
      </c>
      <c r="B55" s="63" t="s">
        <v>136</v>
      </c>
      <c r="C55" s="61">
        <v>1</v>
      </c>
      <c r="D55" s="61">
        <v>1</v>
      </c>
      <c r="E55" s="61">
        <v>1</v>
      </c>
    </row>
    <row r="56" spans="1:5" ht="14.45" customHeight="1" x14ac:dyDescent="0.3">
      <c r="A56" s="45" t="s">
        <v>457</v>
      </c>
      <c r="B56" s="63" t="s">
        <v>137</v>
      </c>
      <c r="C56" s="61">
        <v>1</v>
      </c>
      <c r="D56" s="61">
        <v>1</v>
      </c>
      <c r="E56" s="61">
        <v>1</v>
      </c>
    </row>
    <row r="57" spans="1:5" ht="14.45" customHeight="1" x14ac:dyDescent="0.3">
      <c r="A57" s="45" t="s">
        <v>458</v>
      </c>
      <c r="B57" s="63" t="s">
        <v>138</v>
      </c>
      <c r="C57" s="61">
        <v>2</v>
      </c>
      <c r="D57" s="61">
        <v>2</v>
      </c>
      <c r="E57" s="61">
        <v>2</v>
      </c>
    </row>
    <row r="58" spans="1:5" ht="14.45" customHeight="1" x14ac:dyDescent="0.3">
      <c r="A58" s="45" t="s">
        <v>459</v>
      </c>
      <c r="B58" s="63" t="s">
        <v>139</v>
      </c>
      <c r="C58" s="61">
        <v>2</v>
      </c>
      <c r="D58" s="61">
        <v>2</v>
      </c>
      <c r="E58" s="61">
        <v>2</v>
      </c>
    </row>
    <row r="59" spans="1:5" ht="14.45" customHeight="1" x14ac:dyDescent="0.3">
      <c r="A59" s="45" t="s">
        <v>460</v>
      </c>
      <c r="B59" s="63" t="s">
        <v>140</v>
      </c>
      <c r="C59" s="61">
        <v>1</v>
      </c>
      <c r="D59" s="61">
        <v>1</v>
      </c>
      <c r="E59" s="61">
        <v>1</v>
      </c>
    </row>
    <row r="60" spans="1:5" ht="14.45" customHeight="1" x14ac:dyDescent="0.3">
      <c r="A60" s="45" t="s">
        <v>461</v>
      </c>
      <c r="B60" s="63" t="s">
        <v>141</v>
      </c>
      <c r="C60" s="61">
        <v>1</v>
      </c>
      <c r="D60" s="61">
        <v>1</v>
      </c>
      <c r="E60" s="61">
        <v>1</v>
      </c>
    </row>
    <row r="61" spans="1:5" ht="14.45" customHeight="1" x14ac:dyDescent="0.3">
      <c r="A61" s="45" t="s">
        <v>462</v>
      </c>
      <c r="B61" s="63" t="s">
        <v>142</v>
      </c>
      <c r="C61" s="61">
        <v>0</v>
      </c>
      <c r="D61" s="61">
        <v>0</v>
      </c>
      <c r="E61" s="61">
        <v>0</v>
      </c>
    </row>
    <row r="62" spans="1:5" ht="14.45" customHeight="1" x14ac:dyDescent="0.3">
      <c r="A62" s="45" t="s">
        <v>463</v>
      </c>
      <c r="B62" s="63" t="s">
        <v>143</v>
      </c>
      <c r="C62" s="61">
        <v>2</v>
      </c>
      <c r="D62" s="61">
        <v>2</v>
      </c>
      <c r="E62" s="61">
        <v>2</v>
      </c>
    </row>
    <row r="63" spans="1:5" ht="14.45" customHeight="1" x14ac:dyDescent="0.3">
      <c r="A63" s="45" t="s">
        <v>464</v>
      </c>
      <c r="B63" s="63" t="s">
        <v>144</v>
      </c>
      <c r="C63" s="61">
        <v>1</v>
      </c>
      <c r="D63" s="61">
        <v>1</v>
      </c>
      <c r="E63" s="61">
        <v>1</v>
      </c>
    </row>
    <row r="64" spans="1:5" ht="14.45" customHeight="1" x14ac:dyDescent="0.3">
      <c r="A64" s="45" t="s">
        <v>465</v>
      </c>
      <c r="B64" s="63" t="s">
        <v>145</v>
      </c>
      <c r="C64" s="61">
        <v>1</v>
      </c>
      <c r="D64" s="61">
        <v>1</v>
      </c>
      <c r="E64" s="61">
        <v>1</v>
      </c>
    </row>
    <row r="65" spans="1:5" ht="14.45" customHeight="1" x14ac:dyDescent="0.3">
      <c r="A65" s="45" t="s">
        <v>466</v>
      </c>
      <c r="B65" s="63" t="s">
        <v>146</v>
      </c>
      <c r="C65" s="61">
        <v>0</v>
      </c>
      <c r="D65" s="61">
        <v>0</v>
      </c>
      <c r="E65" s="61">
        <v>0</v>
      </c>
    </row>
    <row r="66" spans="1:5" ht="14.45" customHeight="1" x14ac:dyDescent="0.3">
      <c r="A66" s="45" t="s">
        <v>467</v>
      </c>
      <c r="B66" s="63" t="s">
        <v>147</v>
      </c>
      <c r="C66" s="61">
        <v>0</v>
      </c>
      <c r="D66" s="61">
        <v>0</v>
      </c>
      <c r="E66" s="61">
        <v>0</v>
      </c>
    </row>
    <row r="67" spans="1:5" ht="14.45" customHeight="1" x14ac:dyDescent="0.3">
      <c r="A67" s="45" t="s">
        <v>468</v>
      </c>
      <c r="B67" s="63" t="s">
        <v>148</v>
      </c>
      <c r="C67" s="61">
        <v>2</v>
      </c>
      <c r="D67" s="61">
        <v>2</v>
      </c>
      <c r="E67" s="61">
        <v>2</v>
      </c>
    </row>
    <row r="68" spans="1:5" ht="14.45" customHeight="1" x14ac:dyDescent="0.3">
      <c r="A68" s="45" t="s">
        <v>469</v>
      </c>
      <c r="B68" s="63" t="s">
        <v>149</v>
      </c>
      <c r="C68" s="61">
        <v>1</v>
      </c>
      <c r="D68" s="61">
        <v>1</v>
      </c>
      <c r="E68" s="61">
        <v>1</v>
      </c>
    </row>
    <row r="69" spans="1:5" ht="14.45" customHeight="1" x14ac:dyDescent="0.3">
      <c r="A69" s="45" t="s">
        <v>470</v>
      </c>
      <c r="B69" s="63" t="s">
        <v>150</v>
      </c>
      <c r="C69" s="61">
        <v>5</v>
      </c>
      <c r="D69" s="61">
        <v>6</v>
      </c>
      <c r="E69" s="61">
        <v>5</v>
      </c>
    </row>
    <row r="70" spans="1:5" ht="14.45" customHeight="1" x14ac:dyDescent="0.3">
      <c r="A70" s="45" t="s">
        <v>471</v>
      </c>
      <c r="B70" s="63" t="s">
        <v>151</v>
      </c>
      <c r="C70" s="61">
        <v>1</v>
      </c>
      <c r="D70" s="61">
        <v>1</v>
      </c>
      <c r="E70" s="61">
        <v>1</v>
      </c>
    </row>
    <row r="71" spans="1:5" ht="14.45" customHeight="1" x14ac:dyDescent="0.3">
      <c r="A71" s="45" t="s">
        <v>472</v>
      </c>
      <c r="B71" s="63" t="s">
        <v>152</v>
      </c>
      <c r="C71" s="61">
        <v>2</v>
      </c>
      <c r="D71" s="61">
        <v>2</v>
      </c>
      <c r="E71" s="61">
        <v>2</v>
      </c>
    </row>
    <row r="72" spans="1:5" ht="14.45" customHeight="1" x14ac:dyDescent="0.3">
      <c r="A72" s="45" t="s">
        <v>473</v>
      </c>
      <c r="B72" s="63" t="s">
        <v>153</v>
      </c>
      <c r="C72" s="61">
        <v>1</v>
      </c>
      <c r="D72" s="61">
        <v>1</v>
      </c>
      <c r="E72" s="61">
        <v>1</v>
      </c>
    </row>
    <row r="73" spans="1:5" ht="14.45" customHeight="1" x14ac:dyDescent="0.3">
      <c r="A73" s="45" t="s">
        <v>474</v>
      </c>
      <c r="B73" s="63" t="s">
        <v>154</v>
      </c>
      <c r="C73" s="61">
        <v>2</v>
      </c>
      <c r="D73" s="61">
        <v>2</v>
      </c>
      <c r="E73" s="61">
        <v>2</v>
      </c>
    </row>
    <row r="74" spans="1:5" ht="14.45" customHeight="1" x14ac:dyDescent="0.3">
      <c r="A74" s="45" t="s">
        <v>475</v>
      </c>
      <c r="B74" s="63" t="s">
        <v>155</v>
      </c>
      <c r="C74" s="61">
        <v>2</v>
      </c>
      <c r="D74" s="61">
        <v>2</v>
      </c>
      <c r="E74" s="61">
        <v>2</v>
      </c>
    </row>
    <row r="75" spans="1:5" ht="14.45" customHeight="1" x14ac:dyDescent="0.3">
      <c r="A75" s="45" t="s">
        <v>476</v>
      </c>
      <c r="B75" s="63" t="s">
        <v>156</v>
      </c>
      <c r="C75" s="61">
        <v>1</v>
      </c>
      <c r="D75" s="61">
        <v>1</v>
      </c>
      <c r="E75" s="61">
        <v>1</v>
      </c>
    </row>
    <row r="76" spans="1:5" ht="14.45" customHeight="1" x14ac:dyDescent="0.3">
      <c r="A76" s="45" t="s">
        <v>477</v>
      </c>
      <c r="B76" s="63" t="s">
        <v>157</v>
      </c>
      <c r="C76" s="61">
        <v>3</v>
      </c>
      <c r="D76" s="61">
        <v>3</v>
      </c>
      <c r="E76" s="61">
        <v>3</v>
      </c>
    </row>
    <row r="77" spans="1:5" ht="14.45" customHeight="1" x14ac:dyDescent="0.3">
      <c r="A77" s="45" t="s">
        <v>478</v>
      </c>
      <c r="B77" s="63" t="s">
        <v>158</v>
      </c>
      <c r="C77" s="61">
        <v>1</v>
      </c>
      <c r="D77" s="61">
        <v>1</v>
      </c>
      <c r="E77" s="61">
        <v>2</v>
      </c>
    </row>
    <row r="78" spans="1:5" ht="14.45" customHeight="1" x14ac:dyDescent="0.3">
      <c r="A78" s="45" t="s">
        <v>479</v>
      </c>
      <c r="B78" s="63" t="s">
        <v>159</v>
      </c>
      <c r="C78" s="61">
        <v>1</v>
      </c>
      <c r="D78" s="61">
        <v>1</v>
      </c>
      <c r="E78" s="61">
        <v>1</v>
      </c>
    </row>
    <row r="79" spans="1:5" ht="14.45" customHeight="1" x14ac:dyDescent="0.3">
      <c r="A79" s="45" t="s">
        <v>480</v>
      </c>
      <c r="B79" s="63" t="s">
        <v>160</v>
      </c>
      <c r="C79" s="61">
        <v>2</v>
      </c>
      <c r="D79" s="61">
        <v>2</v>
      </c>
      <c r="E79" s="61">
        <v>2</v>
      </c>
    </row>
    <row r="80" spans="1:5" ht="14.45" customHeight="1" x14ac:dyDescent="0.3">
      <c r="A80" s="45" t="s">
        <v>481</v>
      </c>
      <c r="B80" s="63" t="s">
        <v>161</v>
      </c>
      <c r="C80" s="61">
        <v>1</v>
      </c>
      <c r="D80" s="61">
        <v>1</v>
      </c>
      <c r="E80" s="61">
        <v>1</v>
      </c>
    </row>
    <row r="81" spans="1:5" ht="14.45" customHeight="1" x14ac:dyDescent="0.3">
      <c r="A81" s="45" t="s">
        <v>482</v>
      </c>
      <c r="B81" s="63" t="s">
        <v>162</v>
      </c>
      <c r="C81" s="61">
        <v>2</v>
      </c>
      <c r="D81" s="61">
        <v>2</v>
      </c>
      <c r="E81" s="61">
        <v>2</v>
      </c>
    </row>
    <row r="82" spans="1:5" ht="14.45" customHeight="1" x14ac:dyDescent="0.3">
      <c r="A82" s="45" t="s">
        <v>483</v>
      </c>
      <c r="B82" s="63" t="s">
        <v>163</v>
      </c>
      <c r="C82" s="61">
        <v>3</v>
      </c>
      <c r="D82" s="61">
        <v>3</v>
      </c>
      <c r="E82" s="61">
        <v>3</v>
      </c>
    </row>
    <row r="83" spans="1:5" ht="14.45" customHeight="1" x14ac:dyDescent="0.3">
      <c r="A83" s="45" t="s">
        <v>484</v>
      </c>
      <c r="B83" s="63" t="s">
        <v>164</v>
      </c>
      <c r="C83" s="61">
        <v>1</v>
      </c>
      <c r="D83" s="61">
        <v>1</v>
      </c>
      <c r="E83" s="61">
        <v>1</v>
      </c>
    </row>
    <row r="84" spans="1:5" ht="14.45" customHeight="1" x14ac:dyDescent="0.3">
      <c r="A84" s="45" t="s">
        <v>485</v>
      </c>
      <c r="B84" s="63" t="s">
        <v>165</v>
      </c>
      <c r="C84" s="61">
        <v>1</v>
      </c>
      <c r="D84" s="61">
        <v>1</v>
      </c>
      <c r="E84" s="61">
        <v>1</v>
      </c>
    </row>
    <row r="85" spans="1:5" ht="14.45" customHeight="1" x14ac:dyDescent="0.3">
      <c r="A85" s="45" t="s">
        <v>486</v>
      </c>
      <c r="B85" s="63" t="s">
        <v>166</v>
      </c>
      <c r="C85" s="61">
        <v>1</v>
      </c>
      <c r="D85" s="61">
        <v>1</v>
      </c>
      <c r="E85" s="61">
        <v>1</v>
      </c>
    </row>
    <row r="86" spans="1:5" ht="14.45" customHeight="1" x14ac:dyDescent="0.3">
      <c r="A86" s="45" t="s">
        <v>487</v>
      </c>
      <c r="B86" s="63" t="s">
        <v>167</v>
      </c>
      <c r="C86" s="61">
        <v>2</v>
      </c>
      <c r="D86" s="61">
        <v>2</v>
      </c>
      <c r="E86" s="61">
        <v>2</v>
      </c>
    </row>
    <row r="87" spans="1:5" ht="14.45" customHeight="1" x14ac:dyDescent="0.3">
      <c r="A87" s="45" t="s">
        <v>488</v>
      </c>
      <c r="B87" s="63" t="s">
        <v>168</v>
      </c>
      <c r="C87" s="61">
        <v>2</v>
      </c>
      <c r="D87" s="61">
        <v>2</v>
      </c>
      <c r="E87" s="61">
        <v>2</v>
      </c>
    </row>
    <row r="88" spans="1:5" ht="14.45" customHeight="1" x14ac:dyDescent="0.3">
      <c r="A88" s="45" t="s">
        <v>489</v>
      </c>
      <c r="B88" s="63" t="s">
        <v>169</v>
      </c>
      <c r="C88" s="61">
        <v>2</v>
      </c>
      <c r="D88" s="61">
        <v>1</v>
      </c>
      <c r="E88" s="61">
        <v>1</v>
      </c>
    </row>
    <row r="89" spans="1:5" ht="14.45" customHeight="1" x14ac:dyDescent="0.3">
      <c r="A89" s="45" t="s">
        <v>490</v>
      </c>
      <c r="B89" s="63" t="s">
        <v>170</v>
      </c>
      <c r="C89" s="61">
        <v>3</v>
      </c>
      <c r="D89" s="61">
        <v>3</v>
      </c>
      <c r="E89" s="61">
        <v>3</v>
      </c>
    </row>
    <row r="90" spans="1:5" ht="14.45" customHeight="1" x14ac:dyDescent="0.3">
      <c r="A90" s="45" t="s">
        <v>491</v>
      </c>
      <c r="B90" s="63" t="s">
        <v>171</v>
      </c>
      <c r="C90" s="61">
        <v>2</v>
      </c>
      <c r="D90" s="61">
        <v>2</v>
      </c>
      <c r="E90" s="61">
        <v>2</v>
      </c>
    </row>
    <row r="91" spans="1:5" ht="14.45" customHeight="1" x14ac:dyDescent="0.3">
      <c r="A91" s="45" t="s">
        <v>492</v>
      </c>
      <c r="B91" s="63" t="s">
        <v>172</v>
      </c>
      <c r="C91" s="61">
        <v>2</v>
      </c>
      <c r="D91" s="61">
        <v>2</v>
      </c>
      <c r="E91" s="61">
        <v>2</v>
      </c>
    </row>
    <row r="92" spans="1:5" ht="14.45" customHeight="1" x14ac:dyDescent="0.3">
      <c r="A92" s="45" t="s">
        <v>493</v>
      </c>
      <c r="B92" s="63" t="s">
        <v>173</v>
      </c>
      <c r="C92" s="61">
        <v>1</v>
      </c>
      <c r="D92" s="61">
        <v>1</v>
      </c>
      <c r="E92" s="61">
        <v>1</v>
      </c>
    </row>
    <row r="93" spans="1:5" ht="14.45" customHeight="1" x14ac:dyDescent="0.3">
      <c r="A93" s="45" t="s">
        <v>494</v>
      </c>
      <c r="B93" s="63" t="s">
        <v>174</v>
      </c>
      <c r="C93" s="61">
        <v>2</v>
      </c>
      <c r="D93" s="61">
        <v>2</v>
      </c>
      <c r="E93" s="61">
        <v>2</v>
      </c>
    </row>
    <row r="94" spans="1:5" ht="14.45" customHeight="1" x14ac:dyDescent="0.3">
      <c r="A94" s="45" t="s">
        <v>495</v>
      </c>
      <c r="B94" s="63" t="s">
        <v>175</v>
      </c>
      <c r="C94" s="61">
        <v>1</v>
      </c>
      <c r="D94" s="61">
        <v>1</v>
      </c>
      <c r="E94" s="61">
        <v>1</v>
      </c>
    </row>
    <row r="95" spans="1:5" ht="14.45" customHeight="1" x14ac:dyDescent="0.3">
      <c r="A95" s="45" t="s">
        <v>496</v>
      </c>
      <c r="B95" s="63" t="s">
        <v>176</v>
      </c>
      <c r="C95" s="61">
        <v>2</v>
      </c>
      <c r="D95" s="61">
        <v>2</v>
      </c>
      <c r="E95" s="61">
        <v>2</v>
      </c>
    </row>
    <row r="96" spans="1:5" ht="14.45" customHeight="1" x14ac:dyDescent="0.3">
      <c r="A96" s="45" t="s">
        <v>497</v>
      </c>
      <c r="B96" s="63" t="s">
        <v>177</v>
      </c>
      <c r="C96" s="61">
        <v>14</v>
      </c>
      <c r="D96" s="61">
        <v>14</v>
      </c>
      <c r="E96" s="61">
        <v>13</v>
      </c>
    </row>
    <row r="97" spans="1:5" ht="14.45" customHeight="1" x14ac:dyDescent="0.3">
      <c r="A97" s="45" t="s">
        <v>498</v>
      </c>
      <c r="B97" s="63" t="s">
        <v>178</v>
      </c>
      <c r="C97" s="61">
        <v>2</v>
      </c>
      <c r="D97" s="61">
        <v>2</v>
      </c>
      <c r="E97" s="61">
        <v>2</v>
      </c>
    </row>
    <row r="98" spans="1:5" ht="14.45" customHeight="1" x14ac:dyDescent="0.3">
      <c r="A98" s="45" t="s">
        <v>499</v>
      </c>
      <c r="B98" s="63" t="s">
        <v>179</v>
      </c>
      <c r="C98" s="61">
        <v>1</v>
      </c>
      <c r="D98" s="61">
        <v>1</v>
      </c>
      <c r="E98" s="61">
        <v>1</v>
      </c>
    </row>
    <row r="99" spans="1:5" ht="14.45" customHeight="1" x14ac:dyDescent="0.3">
      <c r="A99" s="45" t="s">
        <v>500</v>
      </c>
      <c r="B99" s="63" t="s">
        <v>180</v>
      </c>
      <c r="C99" s="61">
        <v>1</v>
      </c>
      <c r="D99" s="61">
        <v>1</v>
      </c>
      <c r="E99" s="61">
        <v>1</v>
      </c>
    </row>
    <row r="100" spans="1:5" ht="14.45" customHeight="1" x14ac:dyDescent="0.3">
      <c r="A100" s="45" t="s">
        <v>501</v>
      </c>
      <c r="B100" s="63" t="s">
        <v>181</v>
      </c>
      <c r="C100" s="61">
        <v>2</v>
      </c>
      <c r="D100" s="61">
        <v>2</v>
      </c>
      <c r="E100" s="61">
        <v>2</v>
      </c>
    </row>
    <row r="101" spans="1:5" ht="14.45" customHeight="1" x14ac:dyDescent="0.3">
      <c r="A101" s="45" t="s">
        <v>502</v>
      </c>
      <c r="B101" s="63" t="s">
        <v>182</v>
      </c>
      <c r="C101" s="61">
        <v>1</v>
      </c>
      <c r="D101" s="61">
        <v>1</v>
      </c>
      <c r="E101" s="61">
        <v>1</v>
      </c>
    </row>
    <row r="102" spans="1:5" ht="14.45" customHeight="1" x14ac:dyDescent="0.3">
      <c r="A102" s="45" t="s">
        <v>503</v>
      </c>
      <c r="B102" s="63" t="s">
        <v>183</v>
      </c>
      <c r="C102" s="61">
        <v>1</v>
      </c>
      <c r="D102" s="61">
        <v>1</v>
      </c>
      <c r="E102" s="61">
        <v>1</v>
      </c>
    </row>
    <row r="103" spans="1:5" ht="14.45" customHeight="1" x14ac:dyDescent="0.3">
      <c r="A103" s="45" t="s">
        <v>504</v>
      </c>
      <c r="B103" s="63" t="s">
        <v>184</v>
      </c>
      <c r="C103" s="61">
        <v>0</v>
      </c>
      <c r="D103" s="61">
        <v>0</v>
      </c>
      <c r="E103" s="61">
        <v>0</v>
      </c>
    </row>
    <row r="104" spans="1:5" ht="14.45" customHeight="1" x14ac:dyDescent="0.3">
      <c r="A104" s="45" t="s">
        <v>505</v>
      </c>
      <c r="B104" s="63" t="s">
        <v>185</v>
      </c>
      <c r="C104" s="61">
        <v>0</v>
      </c>
      <c r="D104" s="61">
        <v>0</v>
      </c>
      <c r="E104" s="61">
        <v>0</v>
      </c>
    </row>
    <row r="105" spans="1:5" ht="14.45" customHeight="1" x14ac:dyDescent="0.3">
      <c r="A105" s="45" t="s">
        <v>506</v>
      </c>
      <c r="B105" s="63" t="s">
        <v>186</v>
      </c>
      <c r="C105" s="61">
        <v>1</v>
      </c>
      <c r="D105" s="61">
        <v>1</v>
      </c>
      <c r="E105" s="61">
        <v>1</v>
      </c>
    </row>
    <row r="106" spans="1:5" ht="14.45" customHeight="1" x14ac:dyDescent="0.3">
      <c r="A106" s="45" t="s">
        <v>507</v>
      </c>
      <c r="B106" s="63" t="s">
        <v>187</v>
      </c>
      <c r="C106" s="61">
        <v>1</v>
      </c>
      <c r="D106" s="61">
        <v>1</v>
      </c>
      <c r="E106" s="61">
        <v>1</v>
      </c>
    </row>
    <row r="107" spans="1:5" ht="14.45" customHeight="1" x14ac:dyDescent="0.3">
      <c r="A107" s="45" t="s">
        <v>508</v>
      </c>
      <c r="B107" s="63" t="s">
        <v>188</v>
      </c>
      <c r="C107" s="61">
        <v>0</v>
      </c>
      <c r="D107" s="61">
        <v>0</v>
      </c>
      <c r="E107" s="61">
        <v>0</v>
      </c>
    </row>
    <row r="108" spans="1:5" ht="14.45" customHeight="1" x14ac:dyDescent="0.3">
      <c r="A108" s="45" t="s">
        <v>509</v>
      </c>
      <c r="B108" s="63" t="s">
        <v>189</v>
      </c>
      <c r="C108" s="61">
        <v>0</v>
      </c>
      <c r="D108" s="61">
        <v>0</v>
      </c>
      <c r="E108" s="61">
        <v>0</v>
      </c>
    </row>
    <row r="109" spans="1:5" ht="14.45" customHeight="1" x14ac:dyDescent="0.3">
      <c r="A109" s="45" t="s">
        <v>510</v>
      </c>
      <c r="B109" s="63" t="s">
        <v>190</v>
      </c>
      <c r="C109" s="61">
        <v>0</v>
      </c>
      <c r="D109" s="61">
        <v>0</v>
      </c>
      <c r="E109" s="61">
        <v>0</v>
      </c>
    </row>
    <row r="110" spans="1:5" ht="14.45" customHeight="1" x14ac:dyDescent="0.3">
      <c r="A110" s="45" t="s">
        <v>511</v>
      </c>
      <c r="B110" s="63" t="s">
        <v>191</v>
      </c>
      <c r="C110" s="61">
        <v>0</v>
      </c>
      <c r="D110" s="61">
        <v>0</v>
      </c>
      <c r="E110" s="61">
        <v>0</v>
      </c>
    </row>
    <row r="111" spans="1:5" ht="14.45" customHeight="1" x14ac:dyDescent="0.3">
      <c r="A111" s="45" t="s">
        <v>512</v>
      </c>
      <c r="B111" s="63" t="s">
        <v>192</v>
      </c>
      <c r="C111" s="61">
        <v>0</v>
      </c>
      <c r="D111" s="61">
        <v>0</v>
      </c>
      <c r="E111" s="61">
        <v>0</v>
      </c>
    </row>
    <row r="112" spans="1:5" ht="14.45" customHeight="1" x14ac:dyDescent="0.3">
      <c r="A112" s="45" t="s">
        <v>513</v>
      </c>
      <c r="B112" s="63" t="s">
        <v>193</v>
      </c>
      <c r="C112" s="61">
        <v>1</v>
      </c>
      <c r="D112" s="61">
        <v>1</v>
      </c>
      <c r="E112" s="61">
        <v>1</v>
      </c>
    </row>
    <row r="113" spans="1:5" ht="14.45" customHeight="1" x14ac:dyDescent="0.3">
      <c r="A113" s="45" t="s">
        <v>514</v>
      </c>
      <c r="B113" s="63" t="s">
        <v>194</v>
      </c>
      <c r="C113" s="61">
        <v>1</v>
      </c>
      <c r="D113" s="61">
        <v>1</v>
      </c>
      <c r="E113" s="61">
        <v>1</v>
      </c>
    </row>
    <row r="114" spans="1:5" ht="14.45" customHeight="1" x14ac:dyDescent="0.3">
      <c r="A114" s="45" t="s">
        <v>515</v>
      </c>
      <c r="B114" s="63" t="s">
        <v>195</v>
      </c>
      <c r="C114" s="61">
        <v>1</v>
      </c>
      <c r="D114" s="61">
        <v>2</v>
      </c>
      <c r="E114" s="61">
        <v>1</v>
      </c>
    </row>
    <row r="115" spans="1:5" ht="14.45" customHeight="1" x14ac:dyDescent="0.3">
      <c r="A115" s="45" t="s">
        <v>516</v>
      </c>
      <c r="B115" s="63" t="s">
        <v>196</v>
      </c>
      <c r="C115" s="61">
        <v>1</v>
      </c>
      <c r="D115" s="61">
        <v>1</v>
      </c>
      <c r="E115" s="61">
        <v>1</v>
      </c>
    </row>
    <row r="116" spans="1:5" ht="14.45" customHeight="1" x14ac:dyDescent="0.3">
      <c r="A116" s="45" t="s">
        <v>517</v>
      </c>
      <c r="B116" s="63" t="s">
        <v>197</v>
      </c>
      <c r="C116" s="61">
        <v>1</v>
      </c>
      <c r="D116" s="61">
        <v>1</v>
      </c>
      <c r="E116" s="61">
        <v>1</v>
      </c>
    </row>
    <row r="117" spans="1:5" ht="14.45" customHeight="1" x14ac:dyDescent="0.3">
      <c r="A117" s="45" t="s">
        <v>518</v>
      </c>
      <c r="B117" s="63" t="s">
        <v>198</v>
      </c>
      <c r="C117" s="61">
        <v>1</v>
      </c>
      <c r="D117" s="61">
        <v>1</v>
      </c>
      <c r="E117" s="61">
        <v>1</v>
      </c>
    </row>
    <row r="118" spans="1:5" ht="14.45" customHeight="1" x14ac:dyDescent="0.3">
      <c r="A118" s="45" t="s">
        <v>519</v>
      </c>
      <c r="B118" s="63" t="s">
        <v>199</v>
      </c>
      <c r="C118" s="61">
        <v>1</v>
      </c>
      <c r="D118" s="61">
        <v>1</v>
      </c>
      <c r="E118" s="61">
        <v>1</v>
      </c>
    </row>
    <row r="119" spans="1:5" ht="14.45" customHeight="1" x14ac:dyDescent="0.3">
      <c r="A119" s="45" t="s">
        <v>520</v>
      </c>
      <c r="B119" s="63" t="s">
        <v>200</v>
      </c>
      <c r="C119" s="61">
        <v>0</v>
      </c>
      <c r="D119" s="61">
        <v>0</v>
      </c>
      <c r="E119" s="61">
        <v>0</v>
      </c>
    </row>
    <row r="120" spans="1:5" ht="14.45" customHeight="1" x14ac:dyDescent="0.3">
      <c r="A120" s="45" t="s">
        <v>521</v>
      </c>
      <c r="B120" s="63" t="s">
        <v>201</v>
      </c>
      <c r="C120" s="61">
        <v>1</v>
      </c>
      <c r="D120" s="61">
        <v>1</v>
      </c>
      <c r="E120" s="61">
        <v>1</v>
      </c>
    </row>
    <row r="121" spans="1:5" ht="14.45" customHeight="1" x14ac:dyDescent="0.3">
      <c r="A121" s="45" t="s">
        <v>522</v>
      </c>
      <c r="B121" s="63" t="s">
        <v>202</v>
      </c>
      <c r="C121" s="61">
        <v>0</v>
      </c>
      <c r="D121" s="61">
        <v>0</v>
      </c>
      <c r="E121" s="61">
        <v>0</v>
      </c>
    </row>
    <row r="122" spans="1:5" ht="14.45" customHeight="1" x14ac:dyDescent="0.3">
      <c r="A122" s="45" t="s">
        <v>523</v>
      </c>
      <c r="B122" s="63" t="s">
        <v>203</v>
      </c>
      <c r="C122" s="61">
        <v>1</v>
      </c>
      <c r="D122" s="61">
        <v>1</v>
      </c>
      <c r="E122" s="61">
        <v>1</v>
      </c>
    </row>
    <row r="123" spans="1:5" ht="14.45" customHeight="1" x14ac:dyDescent="0.3">
      <c r="A123" s="45" t="s">
        <v>524</v>
      </c>
      <c r="B123" s="63" t="s">
        <v>204</v>
      </c>
      <c r="C123" s="61">
        <v>7</v>
      </c>
      <c r="D123" s="61">
        <v>8</v>
      </c>
      <c r="E123" s="61">
        <v>8</v>
      </c>
    </row>
    <row r="124" spans="1:5" ht="14.45" customHeight="1" x14ac:dyDescent="0.3">
      <c r="A124" s="45" t="s">
        <v>525</v>
      </c>
      <c r="B124" s="63" t="s">
        <v>205</v>
      </c>
      <c r="C124" s="61">
        <v>3</v>
      </c>
      <c r="D124" s="61">
        <v>3</v>
      </c>
      <c r="E124" s="61">
        <v>3</v>
      </c>
    </row>
    <row r="125" spans="1:5" ht="14.45" customHeight="1" x14ac:dyDescent="0.3">
      <c r="A125" s="45" t="s">
        <v>526</v>
      </c>
      <c r="B125" s="63" t="s">
        <v>206</v>
      </c>
      <c r="C125" s="61">
        <v>1</v>
      </c>
      <c r="D125" s="61">
        <v>1</v>
      </c>
      <c r="E125" s="61">
        <v>1</v>
      </c>
    </row>
    <row r="126" spans="1:5" ht="14.45" customHeight="1" x14ac:dyDescent="0.3">
      <c r="A126" s="45" t="s">
        <v>527</v>
      </c>
      <c r="B126" s="63" t="s">
        <v>207</v>
      </c>
      <c r="C126" s="61">
        <v>2</v>
      </c>
      <c r="D126" s="61">
        <v>2</v>
      </c>
      <c r="E126" s="61">
        <v>2</v>
      </c>
    </row>
    <row r="127" spans="1:5" ht="14.45" customHeight="1" x14ac:dyDescent="0.3">
      <c r="A127" s="45" t="s">
        <v>528</v>
      </c>
      <c r="B127" s="63" t="s">
        <v>208</v>
      </c>
      <c r="C127" s="61">
        <v>1</v>
      </c>
      <c r="D127" s="61">
        <v>1</v>
      </c>
      <c r="E127" s="61">
        <v>1</v>
      </c>
    </row>
    <row r="128" spans="1:5" ht="14.45" customHeight="1" x14ac:dyDescent="0.3">
      <c r="A128" s="45" t="s">
        <v>529</v>
      </c>
      <c r="B128" s="63" t="s">
        <v>209</v>
      </c>
      <c r="C128" s="61">
        <v>1</v>
      </c>
      <c r="D128" s="61">
        <v>1</v>
      </c>
      <c r="E128" s="61">
        <v>1</v>
      </c>
    </row>
    <row r="129" spans="1:5" ht="14.45" customHeight="1" x14ac:dyDescent="0.3">
      <c r="A129" s="45" t="s">
        <v>530</v>
      </c>
      <c r="B129" s="63" t="s">
        <v>210</v>
      </c>
      <c r="C129" s="61">
        <v>2</v>
      </c>
      <c r="D129" s="61">
        <v>2</v>
      </c>
      <c r="E129" s="61">
        <v>2</v>
      </c>
    </row>
    <row r="130" spans="1:5" ht="14.45" customHeight="1" x14ac:dyDescent="0.3">
      <c r="A130" s="45" t="s">
        <v>531</v>
      </c>
      <c r="B130" s="63" t="s">
        <v>211</v>
      </c>
      <c r="C130" s="61">
        <v>1</v>
      </c>
      <c r="D130" s="61">
        <v>1</v>
      </c>
      <c r="E130" s="61">
        <v>1</v>
      </c>
    </row>
    <row r="131" spans="1:5" ht="14.45" customHeight="1" x14ac:dyDescent="0.3">
      <c r="A131" s="45" t="s">
        <v>532</v>
      </c>
      <c r="B131" s="63" t="s">
        <v>212</v>
      </c>
      <c r="C131" s="61">
        <v>3</v>
      </c>
      <c r="D131" s="61">
        <v>3</v>
      </c>
      <c r="E131" s="61">
        <v>3</v>
      </c>
    </row>
    <row r="132" spans="1:5" ht="14.45" customHeight="1" x14ac:dyDescent="0.3">
      <c r="A132" s="45" t="s">
        <v>533</v>
      </c>
      <c r="B132" s="63" t="s">
        <v>213</v>
      </c>
      <c r="C132" s="61">
        <v>3</v>
      </c>
      <c r="D132" s="61">
        <v>4</v>
      </c>
      <c r="E132" s="61">
        <v>4</v>
      </c>
    </row>
    <row r="133" spans="1:5" ht="14.45" customHeight="1" x14ac:dyDescent="0.3">
      <c r="A133" s="45" t="s">
        <v>534</v>
      </c>
      <c r="B133" s="63" t="s">
        <v>214</v>
      </c>
      <c r="C133" s="61">
        <v>1</v>
      </c>
      <c r="D133" s="61">
        <v>1</v>
      </c>
      <c r="E133" s="61">
        <v>1</v>
      </c>
    </row>
    <row r="134" spans="1:5" ht="14.45" customHeight="1" x14ac:dyDescent="0.3">
      <c r="A134" s="45" t="s">
        <v>535</v>
      </c>
      <c r="B134" s="63" t="s">
        <v>215</v>
      </c>
      <c r="C134" s="61">
        <v>1</v>
      </c>
      <c r="D134" s="61">
        <v>1</v>
      </c>
      <c r="E134" s="61">
        <v>1</v>
      </c>
    </row>
    <row r="135" spans="1:5" ht="14.45" customHeight="1" x14ac:dyDescent="0.3">
      <c r="A135" s="45" t="s">
        <v>536</v>
      </c>
      <c r="B135" s="63" t="s">
        <v>216</v>
      </c>
      <c r="C135" s="61">
        <v>1</v>
      </c>
      <c r="D135" s="61">
        <v>1</v>
      </c>
      <c r="E135" s="61">
        <v>1</v>
      </c>
    </row>
    <row r="136" spans="1:5" ht="14.45" customHeight="1" x14ac:dyDescent="0.3">
      <c r="A136" s="45" t="s">
        <v>537</v>
      </c>
      <c r="B136" s="63" t="s">
        <v>217</v>
      </c>
      <c r="C136" s="61">
        <v>2</v>
      </c>
      <c r="D136" s="61">
        <v>2</v>
      </c>
      <c r="E136" s="61">
        <v>2</v>
      </c>
    </row>
    <row r="137" spans="1:5" ht="14.45" customHeight="1" x14ac:dyDescent="0.3">
      <c r="A137" s="45" t="s">
        <v>538</v>
      </c>
      <c r="B137" s="63" t="s">
        <v>218</v>
      </c>
      <c r="C137" s="61">
        <v>1</v>
      </c>
      <c r="D137" s="61">
        <v>1</v>
      </c>
      <c r="E137" s="61">
        <v>1</v>
      </c>
    </row>
    <row r="138" spans="1:5" ht="14.45" customHeight="1" x14ac:dyDescent="0.3">
      <c r="A138" s="45" t="s">
        <v>539</v>
      </c>
      <c r="B138" s="63" t="s">
        <v>219</v>
      </c>
      <c r="C138" s="61">
        <v>1</v>
      </c>
      <c r="D138" s="61">
        <v>1</v>
      </c>
      <c r="E138" s="61">
        <v>1</v>
      </c>
    </row>
    <row r="139" spans="1:5" ht="14.45" customHeight="1" x14ac:dyDescent="0.3">
      <c r="A139" s="45" t="s">
        <v>540</v>
      </c>
      <c r="B139" s="63" t="s">
        <v>220</v>
      </c>
      <c r="C139" s="61">
        <v>3</v>
      </c>
      <c r="D139" s="61">
        <v>3</v>
      </c>
      <c r="E139" s="61">
        <v>3</v>
      </c>
    </row>
    <row r="140" spans="1:5" ht="14.45" customHeight="1" x14ac:dyDescent="0.3">
      <c r="A140" s="45" t="s">
        <v>541</v>
      </c>
      <c r="B140" s="63" t="s">
        <v>221</v>
      </c>
      <c r="C140" s="61">
        <v>1</v>
      </c>
      <c r="D140" s="61">
        <v>1</v>
      </c>
      <c r="E140" s="61">
        <v>1</v>
      </c>
    </row>
    <row r="141" spans="1:5" ht="14.45" customHeight="1" x14ac:dyDescent="0.3">
      <c r="A141" s="45" t="s">
        <v>542</v>
      </c>
      <c r="B141" s="63" t="s">
        <v>222</v>
      </c>
      <c r="C141" s="61">
        <v>1</v>
      </c>
      <c r="D141" s="61">
        <v>1</v>
      </c>
      <c r="E141" s="61">
        <v>1</v>
      </c>
    </row>
    <row r="142" spans="1:5" ht="14.45" customHeight="1" x14ac:dyDescent="0.3">
      <c r="A142" s="45" t="s">
        <v>543</v>
      </c>
      <c r="B142" s="63" t="s">
        <v>223</v>
      </c>
      <c r="C142" s="61">
        <v>2</v>
      </c>
      <c r="D142" s="61">
        <v>2</v>
      </c>
      <c r="E142" s="61">
        <v>2</v>
      </c>
    </row>
    <row r="143" spans="1:5" ht="14.45" customHeight="1" x14ac:dyDescent="0.3">
      <c r="A143" s="45" t="s">
        <v>544</v>
      </c>
      <c r="B143" s="63" t="s">
        <v>224</v>
      </c>
      <c r="C143" s="61">
        <v>1</v>
      </c>
      <c r="D143" s="61">
        <v>1</v>
      </c>
      <c r="E143" s="61">
        <v>1</v>
      </c>
    </row>
    <row r="144" spans="1:5" ht="14.45" customHeight="1" x14ac:dyDescent="0.3">
      <c r="A144" s="45" t="s">
        <v>545</v>
      </c>
      <c r="B144" s="63" t="s">
        <v>225</v>
      </c>
      <c r="C144" s="61">
        <v>1</v>
      </c>
      <c r="D144" s="61">
        <v>1</v>
      </c>
      <c r="E144" s="61">
        <v>1</v>
      </c>
    </row>
    <row r="145" spans="1:5" ht="14.45" customHeight="1" x14ac:dyDescent="0.3">
      <c r="A145" s="45" t="s">
        <v>546</v>
      </c>
      <c r="B145" s="63" t="s">
        <v>226</v>
      </c>
      <c r="C145" s="61">
        <v>0</v>
      </c>
      <c r="D145" s="61">
        <v>0</v>
      </c>
      <c r="E145" s="61">
        <v>0</v>
      </c>
    </row>
    <row r="146" spans="1:5" ht="14.45" customHeight="1" x14ac:dyDescent="0.3">
      <c r="A146" s="45" t="s">
        <v>547</v>
      </c>
      <c r="B146" s="63" t="s">
        <v>227</v>
      </c>
      <c r="C146" s="61">
        <v>1</v>
      </c>
      <c r="D146" s="61">
        <v>1</v>
      </c>
      <c r="E146" s="61">
        <v>1</v>
      </c>
    </row>
    <row r="147" spans="1:5" ht="14.45" customHeight="1" x14ac:dyDescent="0.3">
      <c r="A147" s="45" t="s">
        <v>548</v>
      </c>
      <c r="B147" s="63" t="s">
        <v>228</v>
      </c>
      <c r="C147" s="61">
        <v>1</v>
      </c>
      <c r="D147" s="61">
        <v>1</v>
      </c>
      <c r="E147" s="61">
        <v>1</v>
      </c>
    </row>
    <row r="148" spans="1:5" ht="14.45" customHeight="1" x14ac:dyDescent="0.3">
      <c r="A148" s="45" t="s">
        <v>549</v>
      </c>
      <c r="B148" s="63" t="s">
        <v>229</v>
      </c>
      <c r="C148" s="61">
        <v>0</v>
      </c>
      <c r="D148" s="61">
        <v>0</v>
      </c>
      <c r="E148" s="61">
        <v>0</v>
      </c>
    </row>
    <row r="149" spans="1:5" ht="14.45" customHeight="1" x14ac:dyDescent="0.3">
      <c r="A149" s="45" t="s">
        <v>550</v>
      </c>
      <c r="B149" s="63" t="s">
        <v>230</v>
      </c>
      <c r="C149" s="61">
        <v>1</v>
      </c>
      <c r="D149" s="61">
        <v>1</v>
      </c>
      <c r="E149" s="61">
        <v>1</v>
      </c>
    </row>
    <row r="150" spans="1:5" ht="14.45" customHeight="1" x14ac:dyDescent="0.3">
      <c r="A150" s="45" t="s">
        <v>551</v>
      </c>
      <c r="B150" s="63" t="s">
        <v>231</v>
      </c>
      <c r="C150" s="61">
        <v>1</v>
      </c>
      <c r="D150" s="61">
        <v>1</v>
      </c>
      <c r="E150" s="61">
        <v>1</v>
      </c>
    </row>
    <row r="151" spans="1:5" ht="14.45" customHeight="1" x14ac:dyDescent="0.3">
      <c r="A151" s="45" t="s">
        <v>552</v>
      </c>
      <c r="B151" s="63" t="s">
        <v>232</v>
      </c>
      <c r="C151" s="61">
        <v>1</v>
      </c>
      <c r="D151" s="61">
        <v>1</v>
      </c>
      <c r="E151" s="61">
        <v>1</v>
      </c>
    </row>
    <row r="152" spans="1:5" ht="14.45" customHeight="1" x14ac:dyDescent="0.3">
      <c r="A152" s="45" t="s">
        <v>553</v>
      </c>
      <c r="B152" s="63" t="s">
        <v>233</v>
      </c>
      <c r="C152" s="61">
        <v>1</v>
      </c>
      <c r="D152" s="61">
        <v>1</v>
      </c>
      <c r="E152" s="61">
        <v>1</v>
      </c>
    </row>
    <row r="153" spans="1:5" ht="14.45" customHeight="1" x14ac:dyDescent="0.3">
      <c r="A153" s="45" t="s">
        <v>554</v>
      </c>
      <c r="B153" s="63" t="s">
        <v>234</v>
      </c>
      <c r="C153" s="61">
        <v>2</v>
      </c>
      <c r="D153" s="61">
        <v>2</v>
      </c>
      <c r="E153" s="61">
        <v>2</v>
      </c>
    </row>
    <row r="154" spans="1:5" ht="14.45" customHeight="1" x14ac:dyDescent="0.3">
      <c r="A154" s="45" t="s">
        <v>555</v>
      </c>
      <c r="B154" s="63" t="s">
        <v>235</v>
      </c>
      <c r="C154" s="61">
        <v>1</v>
      </c>
      <c r="D154" s="61">
        <v>1</v>
      </c>
      <c r="E154" s="61">
        <v>1</v>
      </c>
    </row>
    <row r="155" spans="1:5" ht="14.45" customHeight="1" x14ac:dyDescent="0.3">
      <c r="A155" s="45" t="s">
        <v>556</v>
      </c>
      <c r="B155" s="63" t="s">
        <v>236</v>
      </c>
      <c r="C155" s="61">
        <v>0</v>
      </c>
      <c r="D155" s="61">
        <v>0</v>
      </c>
      <c r="E155" s="61">
        <v>0</v>
      </c>
    </row>
    <row r="156" spans="1:5" ht="14.45" customHeight="1" x14ac:dyDescent="0.3">
      <c r="A156" s="45" t="s">
        <v>557</v>
      </c>
      <c r="B156" s="63" t="s">
        <v>237</v>
      </c>
      <c r="C156" s="61">
        <v>1</v>
      </c>
      <c r="D156" s="61">
        <v>1</v>
      </c>
      <c r="E156" s="61">
        <v>1</v>
      </c>
    </row>
    <row r="157" spans="1:5" ht="14.45" customHeight="1" x14ac:dyDescent="0.3">
      <c r="A157" s="45" t="s">
        <v>558</v>
      </c>
      <c r="B157" s="63" t="s">
        <v>238</v>
      </c>
      <c r="C157" s="61">
        <v>1</v>
      </c>
      <c r="D157" s="61">
        <v>1</v>
      </c>
      <c r="E157" s="61">
        <v>1</v>
      </c>
    </row>
    <row r="158" spans="1:5" ht="14.45" customHeight="1" x14ac:dyDescent="0.3">
      <c r="A158" s="45" t="s">
        <v>559</v>
      </c>
      <c r="B158" s="63" t="s">
        <v>239</v>
      </c>
      <c r="C158" s="61">
        <v>1</v>
      </c>
      <c r="D158" s="61">
        <v>1</v>
      </c>
      <c r="E158" s="61">
        <v>1</v>
      </c>
    </row>
    <row r="159" spans="1:5" ht="14.45" customHeight="1" x14ac:dyDescent="0.3">
      <c r="A159" s="45" t="s">
        <v>560</v>
      </c>
      <c r="B159" s="63" t="s">
        <v>240</v>
      </c>
      <c r="C159" s="61">
        <v>1</v>
      </c>
      <c r="D159" s="61">
        <v>1</v>
      </c>
      <c r="E159" s="61">
        <v>1</v>
      </c>
    </row>
    <row r="160" spans="1:5" ht="14.45" customHeight="1" x14ac:dyDescent="0.3">
      <c r="A160" s="45" t="s">
        <v>561</v>
      </c>
      <c r="B160" s="63" t="s">
        <v>241</v>
      </c>
      <c r="C160" s="61">
        <v>1</v>
      </c>
      <c r="D160" s="61">
        <v>1</v>
      </c>
      <c r="E160" s="61">
        <v>2</v>
      </c>
    </row>
    <row r="161" spans="1:5" ht="14.45" customHeight="1" x14ac:dyDescent="0.3">
      <c r="A161" s="45" t="s">
        <v>562</v>
      </c>
      <c r="B161" s="63" t="s">
        <v>242</v>
      </c>
      <c r="C161" s="61">
        <v>2</v>
      </c>
      <c r="D161" s="61">
        <v>2</v>
      </c>
      <c r="E161" s="61">
        <v>1</v>
      </c>
    </row>
    <row r="162" spans="1:5" ht="14.45" customHeight="1" x14ac:dyDescent="0.3">
      <c r="A162" s="45" t="s">
        <v>563</v>
      </c>
      <c r="B162" s="63" t="s">
        <v>243</v>
      </c>
      <c r="C162" s="61">
        <v>2</v>
      </c>
      <c r="D162" s="61">
        <v>2</v>
      </c>
      <c r="E162" s="61">
        <v>2</v>
      </c>
    </row>
    <row r="163" spans="1:5" ht="14.45" customHeight="1" x14ac:dyDescent="0.3">
      <c r="A163" s="45" t="s">
        <v>564</v>
      </c>
      <c r="B163" s="63" t="s">
        <v>244</v>
      </c>
      <c r="C163" s="61">
        <v>1</v>
      </c>
      <c r="D163" s="61">
        <v>1</v>
      </c>
      <c r="E163" s="61">
        <v>1</v>
      </c>
    </row>
    <row r="164" spans="1:5" ht="14.45" customHeight="1" x14ac:dyDescent="0.3">
      <c r="A164" s="45" t="s">
        <v>565</v>
      </c>
      <c r="B164" s="63" t="s">
        <v>245</v>
      </c>
      <c r="C164" s="61">
        <v>2</v>
      </c>
      <c r="D164" s="61">
        <v>2</v>
      </c>
      <c r="E164" s="61">
        <v>2</v>
      </c>
    </row>
    <row r="165" spans="1:5" ht="14.45" customHeight="1" x14ac:dyDescent="0.3">
      <c r="A165" s="45" t="s">
        <v>566</v>
      </c>
      <c r="B165" s="63" t="s">
        <v>246</v>
      </c>
      <c r="C165" s="61">
        <v>1</v>
      </c>
      <c r="D165" s="61">
        <v>1</v>
      </c>
      <c r="E165" s="61">
        <v>1</v>
      </c>
    </row>
    <row r="166" spans="1:5" ht="14.45" customHeight="1" x14ac:dyDescent="0.3">
      <c r="A166" s="45" t="s">
        <v>567</v>
      </c>
      <c r="B166" s="63" t="s">
        <v>247</v>
      </c>
      <c r="C166" s="61">
        <v>1</v>
      </c>
      <c r="D166" s="61">
        <v>1</v>
      </c>
      <c r="E166" s="61">
        <v>1</v>
      </c>
    </row>
    <row r="167" spans="1:5" ht="14.45" customHeight="1" x14ac:dyDescent="0.3">
      <c r="A167" s="45" t="s">
        <v>568</v>
      </c>
      <c r="B167" s="63" t="s">
        <v>248</v>
      </c>
      <c r="C167" s="61">
        <v>1</v>
      </c>
      <c r="D167" s="61">
        <v>1</v>
      </c>
      <c r="E167" s="61">
        <v>1</v>
      </c>
    </row>
    <row r="168" spans="1:5" ht="14.45" customHeight="1" x14ac:dyDescent="0.3">
      <c r="A168" s="45" t="s">
        <v>569</v>
      </c>
      <c r="B168" s="63" t="s">
        <v>249</v>
      </c>
      <c r="C168" s="61">
        <v>1</v>
      </c>
      <c r="D168" s="61">
        <v>1</v>
      </c>
      <c r="E168" s="61">
        <v>1</v>
      </c>
    </row>
    <row r="169" spans="1:5" ht="14.45" customHeight="1" x14ac:dyDescent="0.3">
      <c r="A169" s="45" t="s">
        <v>570</v>
      </c>
      <c r="B169" s="63" t="s">
        <v>250</v>
      </c>
      <c r="C169" s="61">
        <v>1</v>
      </c>
      <c r="D169" s="61">
        <v>1</v>
      </c>
      <c r="E169" s="61">
        <v>1</v>
      </c>
    </row>
    <row r="170" spans="1:5" ht="14.45" customHeight="1" x14ac:dyDescent="0.3">
      <c r="A170" s="45" t="s">
        <v>571</v>
      </c>
      <c r="B170" s="63" t="s">
        <v>251</v>
      </c>
      <c r="C170" s="61">
        <v>1</v>
      </c>
      <c r="D170" s="61">
        <v>1</v>
      </c>
      <c r="E170" s="61">
        <v>1</v>
      </c>
    </row>
    <row r="171" spans="1:5" ht="14.45" customHeight="1" x14ac:dyDescent="0.3">
      <c r="A171" s="45" t="s">
        <v>572</v>
      </c>
      <c r="B171" s="63" t="s">
        <v>252</v>
      </c>
      <c r="C171" s="61">
        <v>11</v>
      </c>
      <c r="D171" s="61">
        <v>12</v>
      </c>
      <c r="E171" s="61">
        <v>15</v>
      </c>
    </row>
    <row r="172" spans="1:5" ht="14.45" customHeight="1" x14ac:dyDescent="0.3">
      <c r="A172" s="45" t="s">
        <v>573</v>
      </c>
      <c r="B172" s="63" t="s">
        <v>253</v>
      </c>
      <c r="C172" s="61">
        <v>1</v>
      </c>
      <c r="D172" s="61">
        <v>1</v>
      </c>
      <c r="E172" s="61">
        <v>1</v>
      </c>
    </row>
    <row r="173" spans="1:5" ht="14.45" customHeight="1" x14ac:dyDescent="0.3">
      <c r="A173" s="45" t="s">
        <v>574</v>
      </c>
      <c r="B173" s="63" t="s">
        <v>254</v>
      </c>
      <c r="C173" s="61">
        <v>1</v>
      </c>
      <c r="D173" s="61">
        <v>1</v>
      </c>
      <c r="E173" s="61">
        <v>1</v>
      </c>
    </row>
    <row r="174" spans="1:5" ht="14.45" customHeight="1" x14ac:dyDescent="0.3">
      <c r="A174" s="45" t="s">
        <v>575</v>
      </c>
      <c r="B174" s="63" t="s">
        <v>255</v>
      </c>
      <c r="C174" s="61">
        <v>2</v>
      </c>
      <c r="D174" s="61">
        <v>2</v>
      </c>
      <c r="E174" s="61">
        <v>2</v>
      </c>
    </row>
    <row r="175" spans="1:5" ht="14.45" customHeight="1" x14ac:dyDescent="0.3">
      <c r="A175" s="45" t="s">
        <v>576</v>
      </c>
      <c r="B175" s="63" t="s">
        <v>256</v>
      </c>
      <c r="C175" s="61">
        <v>2</v>
      </c>
      <c r="D175" s="61">
        <v>2</v>
      </c>
      <c r="E175" s="61">
        <v>2</v>
      </c>
    </row>
    <row r="176" spans="1:5" ht="14.45" customHeight="1" x14ac:dyDescent="0.3">
      <c r="A176" s="45" t="s">
        <v>577</v>
      </c>
      <c r="B176" s="63" t="s">
        <v>257</v>
      </c>
      <c r="C176" s="61">
        <v>1</v>
      </c>
      <c r="D176" s="61">
        <v>1</v>
      </c>
      <c r="E176" s="61">
        <v>1</v>
      </c>
    </row>
    <row r="177" spans="1:5" ht="14.45" customHeight="1" x14ac:dyDescent="0.3">
      <c r="A177" s="45" t="s">
        <v>578</v>
      </c>
      <c r="B177" s="63" t="s">
        <v>258</v>
      </c>
      <c r="C177" s="61">
        <v>1</v>
      </c>
      <c r="D177" s="61">
        <v>1</v>
      </c>
      <c r="E177" s="61">
        <v>1</v>
      </c>
    </row>
    <row r="178" spans="1:5" ht="14.45" customHeight="1" x14ac:dyDescent="0.3">
      <c r="A178" s="45" t="s">
        <v>579</v>
      </c>
      <c r="B178" s="63" t="s">
        <v>259</v>
      </c>
      <c r="C178" s="61">
        <v>2</v>
      </c>
      <c r="D178" s="61">
        <v>2</v>
      </c>
      <c r="E178" s="61">
        <v>2</v>
      </c>
    </row>
    <row r="179" spans="1:5" ht="14.45" customHeight="1" x14ac:dyDescent="0.3">
      <c r="A179" s="45" t="s">
        <v>580</v>
      </c>
      <c r="B179" s="63" t="s">
        <v>260</v>
      </c>
      <c r="C179" s="61">
        <v>2</v>
      </c>
      <c r="D179" s="61">
        <v>1</v>
      </c>
      <c r="E179" s="61">
        <v>1</v>
      </c>
    </row>
    <row r="180" spans="1:5" ht="14.45" customHeight="1" x14ac:dyDescent="0.3">
      <c r="A180" s="45" t="s">
        <v>581</v>
      </c>
      <c r="B180" s="63" t="s">
        <v>261</v>
      </c>
      <c r="C180" s="61">
        <v>2</v>
      </c>
      <c r="D180" s="61">
        <v>2</v>
      </c>
      <c r="E180" s="61">
        <v>2</v>
      </c>
    </row>
    <row r="181" spans="1:5" ht="14.45" customHeight="1" x14ac:dyDescent="0.3">
      <c r="A181" s="45" t="s">
        <v>582</v>
      </c>
      <c r="B181" s="63" t="s">
        <v>262</v>
      </c>
      <c r="C181" s="61">
        <v>1</v>
      </c>
      <c r="D181" s="61">
        <v>1</v>
      </c>
      <c r="E181" s="61">
        <v>1</v>
      </c>
    </row>
    <row r="182" spans="1:5" ht="14.45" customHeight="1" x14ac:dyDescent="0.3">
      <c r="A182" s="45" t="s">
        <v>583</v>
      </c>
      <c r="B182" s="63" t="s">
        <v>263</v>
      </c>
      <c r="C182" s="61">
        <v>1</v>
      </c>
      <c r="D182" s="61">
        <v>1</v>
      </c>
      <c r="E182" s="61">
        <v>1</v>
      </c>
    </row>
    <row r="183" spans="1:5" ht="14.45" customHeight="1" x14ac:dyDescent="0.3">
      <c r="A183" s="45" t="s">
        <v>584</v>
      </c>
      <c r="B183" s="63" t="s">
        <v>264</v>
      </c>
      <c r="C183" s="61">
        <v>1</v>
      </c>
      <c r="D183" s="61">
        <v>1</v>
      </c>
      <c r="E183" s="61">
        <v>1</v>
      </c>
    </row>
    <row r="184" spans="1:5" ht="14.45" customHeight="1" x14ac:dyDescent="0.3">
      <c r="A184" s="45" t="s">
        <v>585</v>
      </c>
      <c r="B184" s="63" t="s">
        <v>265</v>
      </c>
      <c r="C184" s="61">
        <v>2</v>
      </c>
      <c r="D184" s="61">
        <v>2</v>
      </c>
      <c r="E184" s="61">
        <v>2</v>
      </c>
    </row>
    <row r="185" spans="1:5" ht="14.45" customHeight="1" x14ac:dyDescent="0.3">
      <c r="A185" s="45" t="s">
        <v>586</v>
      </c>
      <c r="B185" s="63" t="s">
        <v>266</v>
      </c>
      <c r="C185" s="61">
        <v>1</v>
      </c>
      <c r="D185" s="61">
        <v>1</v>
      </c>
      <c r="E185" s="61">
        <v>1</v>
      </c>
    </row>
    <row r="186" spans="1:5" ht="14.45" customHeight="1" x14ac:dyDescent="0.3">
      <c r="A186" s="45" t="s">
        <v>587</v>
      </c>
      <c r="B186" s="63" t="s">
        <v>267</v>
      </c>
      <c r="C186" s="61">
        <v>2</v>
      </c>
      <c r="D186" s="61">
        <v>2</v>
      </c>
      <c r="E186" s="61">
        <v>2</v>
      </c>
    </row>
    <row r="187" spans="1:5" ht="14.45" customHeight="1" x14ac:dyDescent="0.3">
      <c r="A187" s="45" t="s">
        <v>588</v>
      </c>
      <c r="B187" s="63" t="s">
        <v>268</v>
      </c>
      <c r="C187" s="61">
        <v>1</v>
      </c>
      <c r="D187" s="61">
        <v>1</v>
      </c>
      <c r="E187" s="61">
        <v>1</v>
      </c>
    </row>
    <row r="188" spans="1:5" ht="14.45" customHeight="1" x14ac:dyDescent="0.3">
      <c r="A188" s="45" t="s">
        <v>589</v>
      </c>
      <c r="B188" s="63" t="s">
        <v>269</v>
      </c>
      <c r="C188" s="61">
        <v>1</v>
      </c>
      <c r="D188" s="61">
        <v>1</v>
      </c>
      <c r="E188" s="61">
        <v>1</v>
      </c>
    </row>
    <row r="189" spans="1:5" ht="14.45" customHeight="1" x14ac:dyDescent="0.3">
      <c r="A189" s="45" t="s">
        <v>590</v>
      </c>
      <c r="B189" s="63" t="s">
        <v>270</v>
      </c>
      <c r="C189" s="61">
        <v>1</v>
      </c>
      <c r="D189" s="61">
        <v>1</v>
      </c>
      <c r="E189" s="61">
        <v>1</v>
      </c>
    </row>
    <row r="190" spans="1:5" ht="14.45" customHeight="1" x14ac:dyDescent="0.3">
      <c r="A190" s="45" t="s">
        <v>591</v>
      </c>
      <c r="B190" s="63" t="s">
        <v>271</v>
      </c>
      <c r="C190" s="61">
        <v>1</v>
      </c>
      <c r="D190" s="61">
        <v>1</v>
      </c>
      <c r="E190" s="61">
        <v>1</v>
      </c>
    </row>
    <row r="191" spans="1:5" ht="14.45" customHeight="1" x14ac:dyDescent="0.3">
      <c r="A191" s="45" t="s">
        <v>592</v>
      </c>
      <c r="B191" s="63" t="s">
        <v>272</v>
      </c>
      <c r="C191" s="61">
        <v>1</v>
      </c>
      <c r="D191" s="61">
        <v>1</v>
      </c>
      <c r="E191" s="61">
        <v>1</v>
      </c>
    </row>
    <row r="192" spans="1:5" ht="14.45" customHeight="1" x14ac:dyDescent="0.3">
      <c r="A192" s="45" t="s">
        <v>593</v>
      </c>
      <c r="B192" s="63" t="s">
        <v>273</v>
      </c>
      <c r="C192" s="61">
        <v>2</v>
      </c>
      <c r="D192" s="61">
        <v>2</v>
      </c>
      <c r="E192" s="61">
        <v>2</v>
      </c>
    </row>
    <row r="193" spans="1:5" ht="14.45" customHeight="1" x14ac:dyDescent="0.3">
      <c r="A193" s="45" t="s">
        <v>594</v>
      </c>
      <c r="B193" s="63" t="s">
        <v>274</v>
      </c>
      <c r="C193" s="61">
        <v>1</v>
      </c>
      <c r="D193" s="61">
        <v>1</v>
      </c>
      <c r="E193" s="61">
        <v>1</v>
      </c>
    </row>
    <row r="194" spans="1:5" ht="14.45" customHeight="1" x14ac:dyDescent="0.3">
      <c r="A194" s="45" t="s">
        <v>595</v>
      </c>
      <c r="B194" s="63" t="s">
        <v>275</v>
      </c>
      <c r="C194" s="61">
        <v>1</v>
      </c>
      <c r="D194" s="61">
        <v>1</v>
      </c>
      <c r="E194" s="61">
        <v>1</v>
      </c>
    </row>
    <row r="195" spans="1:5" ht="14.45" customHeight="1" x14ac:dyDescent="0.3">
      <c r="A195" s="45" t="s">
        <v>596</v>
      </c>
      <c r="B195" s="63" t="s">
        <v>276</v>
      </c>
      <c r="C195" s="61">
        <v>1</v>
      </c>
      <c r="D195" s="61">
        <v>1</v>
      </c>
      <c r="E195" s="61">
        <v>1</v>
      </c>
    </row>
    <row r="196" spans="1:5" ht="14.45" customHeight="1" x14ac:dyDescent="0.3">
      <c r="A196" s="45" t="s">
        <v>597</v>
      </c>
      <c r="B196" s="63" t="s">
        <v>277</v>
      </c>
      <c r="C196" s="61">
        <v>1</v>
      </c>
      <c r="D196" s="61">
        <v>1</v>
      </c>
      <c r="E196" s="61">
        <v>1</v>
      </c>
    </row>
    <row r="197" spans="1:5" ht="14.45" customHeight="1" x14ac:dyDescent="0.3">
      <c r="A197" s="45" t="s">
        <v>598</v>
      </c>
      <c r="B197" s="63" t="s">
        <v>278</v>
      </c>
      <c r="C197" s="61">
        <v>1</v>
      </c>
      <c r="D197" s="61">
        <v>1</v>
      </c>
      <c r="E197" s="61">
        <v>1</v>
      </c>
    </row>
    <row r="198" spans="1:5" ht="14.45" customHeight="1" x14ac:dyDescent="0.3">
      <c r="A198" s="45" t="s">
        <v>599</v>
      </c>
      <c r="B198" s="63" t="s">
        <v>279</v>
      </c>
      <c r="C198" s="61">
        <v>1</v>
      </c>
      <c r="D198" s="61">
        <v>1</v>
      </c>
      <c r="E198" s="61">
        <v>1</v>
      </c>
    </row>
    <row r="199" spans="1:5" ht="14.45" customHeight="1" x14ac:dyDescent="0.3">
      <c r="A199" s="45" t="s">
        <v>600</v>
      </c>
      <c r="B199" s="63" t="s">
        <v>280</v>
      </c>
      <c r="C199" s="61">
        <v>1</v>
      </c>
      <c r="D199" s="61">
        <v>1</v>
      </c>
      <c r="E199" s="61">
        <v>1</v>
      </c>
    </row>
    <row r="200" spans="1:5" ht="14.45" customHeight="1" x14ac:dyDescent="0.3">
      <c r="A200" s="45" t="s">
        <v>601</v>
      </c>
      <c r="B200" s="63" t="s">
        <v>281</v>
      </c>
      <c r="C200" s="61">
        <v>2</v>
      </c>
      <c r="D200" s="61">
        <v>2</v>
      </c>
      <c r="E200" s="61">
        <v>2</v>
      </c>
    </row>
    <row r="201" spans="1:5" ht="14.45" customHeight="1" x14ac:dyDescent="0.3">
      <c r="A201" s="45" t="s">
        <v>602</v>
      </c>
      <c r="B201" s="63" t="s">
        <v>282</v>
      </c>
      <c r="C201" s="61">
        <v>1</v>
      </c>
      <c r="D201" s="61">
        <v>1</v>
      </c>
      <c r="E201" s="61">
        <v>1</v>
      </c>
    </row>
    <row r="202" spans="1:5" ht="14.45" customHeight="1" x14ac:dyDescent="0.3">
      <c r="A202" s="45" t="s">
        <v>603</v>
      </c>
      <c r="B202" s="63" t="s">
        <v>283</v>
      </c>
      <c r="C202" s="61">
        <v>1</v>
      </c>
      <c r="D202" s="61">
        <v>1</v>
      </c>
      <c r="E202" s="61">
        <v>1</v>
      </c>
    </row>
    <row r="203" spans="1:5" ht="14.45" customHeight="1" x14ac:dyDescent="0.3">
      <c r="A203" s="45" t="s">
        <v>604</v>
      </c>
      <c r="B203" s="63" t="s">
        <v>284</v>
      </c>
      <c r="C203" s="61">
        <v>1</v>
      </c>
      <c r="D203" s="61">
        <v>1</v>
      </c>
      <c r="E203" s="61">
        <v>1</v>
      </c>
    </row>
    <row r="204" spans="1:5" ht="14.45" customHeight="1" x14ac:dyDescent="0.3">
      <c r="A204" s="45" t="s">
        <v>605</v>
      </c>
      <c r="B204" s="63" t="s">
        <v>285</v>
      </c>
      <c r="C204" s="61">
        <v>1</v>
      </c>
      <c r="D204" s="61">
        <v>1</v>
      </c>
      <c r="E204" s="61">
        <v>1</v>
      </c>
    </row>
    <row r="205" spans="1:5" ht="14.45" customHeight="1" x14ac:dyDescent="0.3">
      <c r="A205" s="45" t="s">
        <v>606</v>
      </c>
      <c r="B205" s="63" t="s">
        <v>286</v>
      </c>
      <c r="C205" s="61">
        <v>1</v>
      </c>
      <c r="D205" s="61">
        <v>1</v>
      </c>
      <c r="E205" s="61">
        <v>1</v>
      </c>
    </row>
    <row r="206" spans="1:5" ht="14.45" customHeight="1" x14ac:dyDescent="0.3">
      <c r="A206" s="45" t="s">
        <v>607</v>
      </c>
      <c r="B206" s="63" t="s">
        <v>287</v>
      </c>
      <c r="C206" s="61">
        <v>0</v>
      </c>
      <c r="D206" s="61">
        <v>0</v>
      </c>
      <c r="E206" s="61">
        <v>0</v>
      </c>
    </row>
    <row r="207" spans="1:5" ht="14.45" customHeight="1" x14ac:dyDescent="0.3">
      <c r="A207" s="45" t="s">
        <v>608</v>
      </c>
      <c r="B207" s="63" t="s">
        <v>288</v>
      </c>
      <c r="C207" s="61">
        <v>1</v>
      </c>
      <c r="D207" s="61">
        <v>1</v>
      </c>
      <c r="E207" s="61">
        <v>1</v>
      </c>
    </row>
    <row r="208" spans="1:5" ht="14.45" customHeight="1" x14ac:dyDescent="0.3">
      <c r="A208" s="45" t="s">
        <v>609</v>
      </c>
      <c r="B208" s="63" t="s">
        <v>289</v>
      </c>
      <c r="C208" s="61">
        <v>1</v>
      </c>
      <c r="D208" s="61">
        <v>1</v>
      </c>
      <c r="E208" s="61">
        <v>1</v>
      </c>
    </row>
    <row r="209" spans="1:5" ht="14.45" customHeight="1" x14ac:dyDescent="0.3">
      <c r="A209" s="45" t="s">
        <v>610</v>
      </c>
      <c r="B209" s="63" t="s">
        <v>290</v>
      </c>
      <c r="C209" s="61">
        <v>0</v>
      </c>
      <c r="D209" s="61">
        <v>0</v>
      </c>
      <c r="E209" s="61">
        <v>0</v>
      </c>
    </row>
    <row r="210" spans="1:5" ht="14.45" customHeight="1" x14ac:dyDescent="0.3">
      <c r="A210" s="45" t="s">
        <v>611</v>
      </c>
      <c r="B210" s="63" t="s">
        <v>291</v>
      </c>
      <c r="C210" s="61">
        <v>1</v>
      </c>
      <c r="D210" s="61">
        <v>1</v>
      </c>
      <c r="E210" s="61">
        <v>1</v>
      </c>
    </row>
    <row r="211" spans="1:5" ht="14.45" customHeight="1" x14ac:dyDescent="0.3">
      <c r="A211" s="45" t="s">
        <v>612</v>
      </c>
      <c r="B211" s="63" t="s">
        <v>292</v>
      </c>
      <c r="C211" s="61">
        <v>0</v>
      </c>
      <c r="D211" s="61">
        <v>0</v>
      </c>
      <c r="E211" s="61">
        <v>1</v>
      </c>
    </row>
    <row r="212" spans="1:5" ht="14.45" customHeight="1" x14ac:dyDescent="0.3">
      <c r="A212" s="45" t="s">
        <v>613</v>
      </c>
      <c r="B212" s="63" t="s">
        <v>293</v>
      </c>
      <c r="C212" s="61">
        <v>2</v>
      </c>
      <c r="D212" s="61">
        <v>2</v>
      </c>
      <c r="E212" s="61">
        <v>3</v>
      </c>
    </row>
    <row r="213" spans="1:5" ht="14.45" customHeight="1" x14ac:dyDescent="0.3">
      <c r="A213" s="45" t="s">
        <v>614</v>
      </c>
      <c r="B213" s="63" t="s">
        <v>294</v>
      </c>
      <c r="C213" s="61">
        <v>1</v>
      </c>
      <c r="D213" s="61">
        <v>1</v>
      </c>
      <c r="E213" s="61">
        <v>1</v>
      </c>
    </row>
    <row r="214" spans="1:5" ht="14.45" customHeight="1" x14ac:dyDescent="0.3">
      <c r="A214" s="45" t="s">
        <v>615</v>
      </c>
      <c r="B214" s="63" t="s">
        <v>295</v>
      </c>
      <c r="C214" s="61">
        <v>1</v>
      </c>
      <c r="D214" s="61">
        <v>1</v>
      </c>
      <c r="E214" s="61">
        <v>1</v>
      </c>
    </row>
    <row r="215" spans="1:5" ht="14.45" customHeight="1" x14ac:dyDescent="0.3">
      <c r="A215" s="45" t="s">
        <v>616</v>
      </c>
      <c r="B215" s="63" t="s">
        <v>296</v>
      </c>
      <c r="C215" s="61">
        <v>1</v>
      </c>
      <c r="D215" s="61">
        <v>1</v>
      </c>
      <c r="E215" s="61">
        <v>1</v>
      </c>
    </row>
    <row r="216" spans="1:5" ht="14.45" customHeight="1" x14ac:dyDescent="0.3">
      <c r="A216" s="45" t="s">
        <v>617</v>
      </c>
      <c r="B216" s="63" t="s">
        <v>297</v>
      </c>
      <c r="C216" s="61">
        <v>1</v>
      </c>
      <c r="D216" s="61">
        <v>1</v>
      </c>
      <c r="E216" s="61">
        <v>1</v>
      </c>
    </row>
    <row r="217" spans="1:5" ht="14.45" customHeight="1" x14ac:dyDescent="0.3">
      <c r="A217" s="45" t="s">
        <v>618</v>
      </c>
      <c r="B217" s="63" t="s">
        <v>298</v>
      </c>
      <c r="C217" s="61">
        <v>1</v>
      </c>
      <c r="D217" s="61">
        <v>1</v>
      </c>
      <c r="E217" s="61">
        <v>1</v>
      </c>
    </row>
    <row r="218" spans="1:5" ht="14.45" customHeight="1" x14ac:dyDescent="0.3">
      <c r="A218" s="45" t="s">
        <v>619</v>
      </c>
      <c r="B218" s="63" t="s">
        <v>299</v>
      </c>
      <c r="C218" s="61">
        <v>0</v>
      </c>
      <c r="D218" s="61">
        <v>0</v>
      </c>
      <c r="E218" s="61">
        <v>0</v>
      </c>
    </row>
    <row r="219" spans="1:5" ht="14.45" customHeight="1" x14ac:dyDescent="0.3">
      <c r="A219" s="45" t="s">
        <v>620</v>
      </c>
      <c r="B219" s="63" t="s">
        <v>300</v>
      </c>
      <c r="C219" s="61">
        <v>1</v>
      </c>
      <c r="D219" s="61">
        <v>1</v>
      </c>
      <c r="E219" s="61">
        <v>1</v>
      </c>
    </row>
    <row r="220" spans="1:5" ht="14.45" customHeight="1" x14ac:dyDescent="0.3">
      <c r="A220" s="45" t="s">
        <v>621</v>
      </c>
      <c r="B220" s="63" t="s">
        <v>301</v>
      </c>
      <c r="C220" s="61">
        <v>1</v>
      </c>
      <c r="D220" s="61">
        <v>1</v>
      </c>
      <c r="E220" s="61">
        <v>1</v>
      </c>
    </row>
    <row r="221" spans="1:5" ht="14.45" customHeight="1" x14ac:dyDescent="0.3">
      <c r="A221" s="45" t="s">
        <v>622</v>
      </c>
      <c r="B221" s="63" t="s">
        <v>302</v>
      </c>
      <c r="C221" s="61">
        <v>1</v>
      </c>
      <c r="D221" s="61">
        <v>1</v>
      </c>
      <c r="E221" s="61">
        <v>1</v>
      </c>
    </row>
    <row r="222" spans="1:5" ht="14.45" customHeight="1" x14ac:dyDescent="0.3">
      <c r="A222" s="45" t="s">
        <v>623</v>
      </c>
      <c r="B222" s="63" t="s">
        <v>303</v>
      </c>
      <c r="C222" s="61">
        <v>0</v>
      </c>
      <c r="D222" s="61">
        <v>0</v>
      </c>
      <c r="E222" s="61">
        <v>0</v>
      </c>
    </row>
    <row r="223" spans="1:5" ht="14.45" customHeight="1" x14ac:dyDescent="0.3">
      <c r="A223" s="45" t="s">
        <v>624</v>
      </c>
      <c r="B223" s="63" t="s">
        <v>304</v>
      </c>
      <c r="C223" s="61">
        <v>2</v>
      </c>
      <c r="D223" s="61">
        <v>2</v>
      </c>
      <c r="E223" s="61">
        <v>2</v>
      </c>
    </row>
    <row r="224" spans="1:5" ht="14.45" customHeight="1" x14ac:dyDescent="0.3">
      <c r="A224" s="45" t="s">
        <v>625</v>
      </c>
      <c r="B224" s="63" t="s">
        <v>305</v>
      </c>
      <c r="C224" s="61">
        <v>1</v>
      </c>
      <c r="D224" s="61">
        <v>1</v>
      </c>
      <c r="E224" s="61">
        <v>1</v>
      </c>
    </row>
    <row r="225" spans="1:5" ht="14.45" customHeight="1" x14ac:dyDescent="0.3">
      <c r="A225" s="45" t="s">
        <v>626</v>
      </c>
      <c r="B225" s="63" t="s">
        <v>306</v>
      </c>
      <c r="C225" s="61">
        <v>1</v>
      </c>
      <c r="D225" s="61">
        <v>1</v>
      </c>
      <c r="E225" s="61">
        <v>1</v>
      </c>
    </row>
    <row r="226" spans="1:5" ht="14.45" customHeight="1" x14ac:dyDescent="0.3">
      <c r="A226" s="45" t="s">
        <v>627</v>
      </c>
      <c r="B226" s="63" t="s">
        <v>307</v>
      </c>
      <c r="C226" s="61">
        <v>1</v>
      </c>
      <c r="D226" s="61">
        <v>1</v>
      </c>
      <c r="E226" s="61">
        <v>1</v>
      </c>
    </row>
    <row r="227" spans="1:5" ht="14.45" customHeight="1" x14ac:dyDescent="0.3">
      <c r="A227" s="45" t="s">
        <v>628</v>
      </c>
      <c r="B227" s="63" t="s">
        <v>308</v>
      </c>
      <c r="C227" s="61">
        <v>1</v>
      </c>
      <c r="D227" s="61">
        <v>1</v>
      </c>
      <c r="E227" s="61">
        <v>1</v>
      </c>
    </row>
    <row r="228" spans="1:5" ht="14.45" customHeight="1" x14ac:dyDescent="0.3">
      <c r="A228" s="45" t="s">
        <v>629</v>
      </c>
      <c r="B228" s="63" t="s">
        <v>309</v>
      </c>
      <c r="C228" s="61">
        <v>1</v>
      </c>
      <c r="D228" s="61">
        <v>1</v>
      </c>
      <c r="E228" s="61">
        <v>1</v>
      </c>
    </row>
    <row r="229" spans="1:5" ht="14.45" customHeight="1" x14ac:dyDescent="0.3">
      <c r="A229" s="45" t="s">
        <v>630</v>
      </c>
      <c r="B229" s="63" t="s">
        <v>310</v>
      </c>
      <c r="C229" s="61">
        <v>3</v>
      </c>
      <c r="D229" s="61">
        <v>3</v>
      </c>
      <c r="E229" s="61">
        <v>3</v>
      </c>
    </row>
    <row r="230" spans="1:5" ht="14.45" customHeight="1" x14ac:dyDescent="0.3">
      <c r="A230" s="45" t="s">
        <v>631</v>
      </c>
      <c r="B230" s="63" t="s">
        <v>311</v>
      </c>
      <c r="C230" s="61">
        <v>1</v>
      </c>
      <c r="D230" s="61">
        <v>1</v>
      </c>
      <c r="E230" s="61">
        <v>1</v>
      </c>
    </row>
    <row r="231" spans="1:5" ht="14.45" customHeight="1" x14ac:dyDescent="0.3">
      <c r="A231" s="45" t="s">
        <v>632</v>
      </c>
      <c r="B231" s="63" t="s">
        <v>312</v>
      </c>
      <c r="C231" s="61">
        <v>1</v>
      </c>
      <c r="D231" s="61">
        <v>1</v>
      </c>
      <c r="E231" s="61">
        <v>1</v>
      </c>
    </row>
    <row r="232" spans="1:5" ht="14.45" customHeight="1" x14ac:dyDescent="0.3">
      <c r="A232" s="45" t="s">
        <v>633</v>
      </c>
      <c r="B232" s="63" t="s">
        <v>313</v>
      </c>
      <c r="C232" s="61">
        <v>1</v>
      </c>
      <c r="D232" s="61">
        <v>1</v>
      </c>
      <c r="E232" s="61">
        <v>1</v>
      </c>
    </row>
    <row r="233" spans="1:5" ht="14.45" customHeight="1" x14ac:dyDescent="0.3">
      <c r="A233" s="45" t="s">
        <v>634</v>
      </c>
      <c r="B233" s="63" t="s">
        <v>314</v>
      </c>
      <c r="C233" s="61">
        <v>1</v>
      </c>
      <c r="D233" s="61">
        <v>1</v>
      </c>
      <c r="E233" s="61">
        <v>1</v>
      </c>
    </row>
    <row r="234" spans="1:5" ht="14.45" customHeight="1" x14ac:dyDescent="0.3">
      <c r="A234" s="45" t="s">
        <v>635</v>
      </c>
      <c r="B234" s="63" t="s">
        <v>315</v>
      </c>
      <c r="C234" s="61">
        <v>1</v>
      </c>
      <c r="D234" s="61">
        <v>1</v>
      </c>
      <c r="E234" s="61">
        <v>1</v>
      </c>
    </row>
    <row r="235" spans="1:5" ht="14.45" customHeight="1" x14ac:dyDescent="0.3">
      <c r="A235" s="45" t="s">
        <v>636</v>
      </c>
      <c r="B235" s="63" t="s">
        <v>316</v>
      </c>
      <c r="C235" s="61">
        <v>1</v>
      </c>
      <c r="D235" s="61">
        <v>1</v>
      </c>
      <c r="E235" s="61">
        <v>1</v>
      </c>
    </row>
    <row r="236" spans="1:5" ht="14.45" customHeight="1" x14ac:dyDescent="0.3">
      <c r="A236" s="45" t="s">
        <v>637</v>
      </c>
      <c r="B236" s="63" t="s">
        <v>317</v>
      </c>
      <c r="C236" s="61">
        <v>1</v>
      </c>
      <c r="D236" s="61">
        <v>1</v>
      </c>
      <c r="E236" s="61">
        <v>1</v>
      </c>
    </row>
    <row r="237" spans="1:5" ht="14.45" customHeight="1" x14ac:dyDescent="0.3">
      <c r="A237" s="45" t="s">
        <v>638</v>
      </c>
      <c r="B237" s="63" t="s">
        <v>318</v>
      </c>
      <c r="C237" s="61">
        <v>3</v>
      </c>
      <c r="D237" s="61">
        <v>3</v>
      </c>
      <c r="E237" s="61">
        <v>3</v>
      </c>
    </row>
    <row r="238" spans="1:5" ht="14.45" customHeight="1" x14ac:dyDescent="0.3">
      <c r="A238" s="45" t="s">
        <v>639</v>
      </c>
      <c r="B238" s="63" t="s">
        <v>319</v>
      </c>
      <c r="C238" s="61">
        <v>1</v>
      </c>
      <c r="D238" s="61">
        <v>1</v>
      </c>
      <c r="E238" s="61">
        <v>1</v>
      </c>
    </row>
    <row r="239" spans="1:5" ht="14.45" customHeight="1" x14ac:dyDescent="0.3">
      <c r="A239" s="45" t="s">
        <v>640</v>
      </c>
      <c r="B239" s="63" t="s">
        <v>320</v>
      </c>
      <c r="C239" s="61">
        <v>2</v>
      </c>
      <c r="D239" s="61">
        <v>2</v>
      </c>
      <c r="E239" s="61">
        <v>2</v>
      </c>
    </row>
    <row r="240" spans="1:5" ht="14.45" customHeight="1" x14ac:dyDescent="0.3">
      <c r="A240" s="45" t="s">
        <v>641</v>
      </c>
      <c r="B240" s="63" t="s">
        <v>321</v>
      </c>
      <c r="C240" s="61">
        <v>1</v>
      </c>
      <c r="D240" s="61">
        <v>1</v>
      </c>
      <c r="E240" s="61">
        <v>1</v>
      </c>
    </row>
    <row r="241" spans="1:5" ht="14.45" customHeight="1" x14ac:dyDescent="0.3">
      <c r="A241" s="45" t="s">
        <v>642</v>
      </c>
      <c r="B241" s="63" t="s">
        <v>322</v>
      </c>
      <c r="C241" s="61">
        <v>1</v>
      </c>
      <c r="D241" s="61">
        <v>1</v>
      </c>
      <c r="E241" s="61">
        <v>1</v>
      </c>
    </row>
    <row r="242" spans="1:5" ht="14.45" customHeight="1" x14ac:dyDescent="0.3">
      <c r="A242" s="45" t="s">
        <v>643</v>
      </c>
      <c r="B242" s="63" t="s">
        <v>323</v>
      </c>
      <c r="C242" s="61">
        <v>2</v>
      </c>
      <c r="D242" s="61">
        <v>2</v>
      </c>
      <c r="E242" s="61">
        <v>2</v>
      </c>
    </row>
    <row r="243" spans="1:5" ht="14.45" customHeight="1" x14ac:dyDescent="0.3">
      <c r="A243" s="45" t="s">
        <v>644</v>
      </c>
      <c r="B243" s="63" t="s">
        <v>324</v>
      </c>
      <c r="C243" s="61">
        <v>1</v>
      </c>
      <c r="D243" s="61">
        <v>1</v>
      </c>
      <c r="E243" s="61">
        <v>1</v>
      </c>
    </row>
    <row r="244" spans="1:5" ht="14.45" customHeight="1" x14ac:dyDescent="0.3">
      <c r="A244" s="45" t="s">
        <v>645</v>
      </c>
      <c r="B244" s="63" t="s">
        <v>325</v>
      </c>
      <c r="C244" s="61">
        <v>1</v>
      </c>
      <c r="D244" s="61">
        <v>1</v>
      </c>
      <c r="E244" s="61">
        <v>1</v>
      </c>
    </row>
    <row r="245" spans="1:5" ht="14.45" customHeight="1" x14ac:dyDescent="0.3">
      <c r="A245" s="45" t="s">
        <v>646</v>
      </c>
      <c r="B245" s="63" t="s">
        <v>326</v>
      </c>
      <c r="C245" s="61">
        <v>1</v>
      </c>
      <c r="D245" s="61">
        <v>1</v>
      </c>
      <c r="E245" s="61">
        <v>1</v>
      </c>
    </row>
    <row r="246" spans="1:5" ht="14.45" customHeight="1" x14ac:dyDescent="0.3">
      <c r="A246" s="45" t="s">
        <v>647</v>
      </c>
      <c r="B246" s="63" t="s">
        <v>327</v>
      </c>
      <c r="C246" s="61">
        <v>1</v>
      </c>
      <c r="D246" s="61">
        <v>1</v>
      </c>
      <c r="E246" s="61">
        <v>1</v>
      </c>
    </row>
    <row r="247" spans="1:5" ht="14.45" customHeight="1" x14ac:dyDescent="0.3">
      <c r="A247" s="45" t="s">
        <v>648</v>
      </c>
      <c r="B247" s="63" t="s">
        <v>328</v>
      </c>
      <c r="C247" s="61">
        <v>1</v>
      </c>
      <c r="D247" s="61">
        <v>1</v>
      </c>
      <c r="E247" s="61">
        <v>1</v>
      </c>
    </row>
    <row r="248" spans="1:5" ht="14.45" customHeight="1" x14ac:dyDescent="0.3">
      <c r="A248" s="45" t="s">
        <v>649</v>
      </c>
      <c r="B248" s="63" t="s">
        <v>329</v>
      </c>
      <c r="C248" s="61">
        <v>2</v>
      </c>
      <c r="D248" s="61">
        <v>2</v>
      </c>
      <c r="E248" s="61">
        <v>2</v>
      </c>
    </row>
    <row r="249" spans="1:5" ht="14.45" customHeight="1" x14ac:dyDescent="0.3">
      <c r="A249" s="45" t="s">
        <v>650</v>
      </c>
      <c r="B249" s="63" t="s">
        <v>330</v>
      </c>
      <c r="C249" s="61">
        <v>1</v>
      </c>
      <c r="D249" s="61">
        <v>1</v>
      </c>
      <c r="E249" s="61">
        <v>1</v>
      </c>
    </row>
    <row r="250" spans="1:5" ht="14.45" customHeight="1" x14ac:dyDescent="0.3">
      <c r="A250" s="45" t="s">
        <v>651</v>
      </c>
      <c r="B250" s="63" t="s">
        <v>331</v>
      </c>
      <c r="C250" s="61">
        <v>2</v>
      </c>
      <c r="D250" s="61">
        <v>2</v>
      </c>
      <c r="E250" s="61">
        <v>2</v>
      </c>
    </row>
    <row r="251" spans="1:5" ht="14.45" customHeight="1" x14ac:dyDescent="0.3">
      <c r="A251" s="45" t="s">
        <v>652</v>
      </c>
      <c r="B251" s="63" t="s">
        <v>332</v>
      </c>
      <c r="C251" s="61">
        <v>3</v>
      </c>
      <c r="D251" s="61">
        <v>3</v>
      </c>
      <c r="E251" s="61">
        <v>3</v>
      </c>
    </row>
    <row r="252" spans="1:5" ht="14.45" customHeight="1" x14ac:dyDescent="0.3">
      <c r="A252" s="45" t="s">
        <v>653</v>
      </c>
      <c r="B252" s="63" t="s">
        <v>333</v>
      </c>
      <c r="C252" s="61">
        <v>3</v>
      </c>
      <c r="D252" s="61">
        <v>3</v>
      </c>
      <c r="E252" s="61">
        <v>3</v>
      </c>
    </row>
    <row r="253" spans="1:5" ht="14.45" customHeight="1" x14ac:dyDescent="0.3">
      <c r="A253" s="45" t="s">
        <v>654</v>
      </c>
      <c r="B253" s="63" t="s">
        <v>334</v>
      </c>
      <c r="C253" s="61">
        <v>2</v>
      </c>
      <c r="D253" s="61">
        <v>2</v>
      </c>
      <c r="E253" s="61">
        <v>2</v>
      </c>
    </row>
    <row r="254" spans="1:5" ht="14.45" customHeight="1" x14ac:dyDescent="0.3">
      <c r="A254" s="45" t="s">
        <v>655</v>
      </c>
      <c r="B254" s="63" t="s">
        <v>335</v>
      </c>
      <c r="C254" s="61">
        <v>1</v>
      </c>
      <c r="D254" s="61">
        <v>1</v>
      </c>
      <c r="E254" s="61">
        <v>1</v>
      </c>
    </row>
    <row r="255" spans="1:5" ht="14.45" customHeight="1" x14ac:dyDescent="0.3">
      <c r="A255" s="45" t="s">
        <v>656</v>
      </c>
      <c r="B255" s="63" t="s">
        <v>336</v>
      </c>
      <c r="C255" s="61">
        <v>1</v>
      </c>
      <c r="D255" s="61">
        <v>1</v>
      </c>
      <c r="E255" s="61">
        <v>1</v>
      </c>
    </row>
    <row r="256" spans="1:5" ht="14.45" customHeight="1" x14ac:dyDescent="0.3">
      <c r="A256" s="45" t="s">
        <v>657</v>
      </c>
      <c r="B256" s="63" t="s">
        <v>337</v>
      </c>
      <c r="C256" s="61">
        <v>2</v>
      </c>
      <c r="D256" s="61">
        <v>2</v>
      </c>
      <c r="E256" s="61">
        <v>2</v>
      </c>
    </row>
    <row r="257" spans="1:5" ht="14.45" customHeight="1" x14ac:dyDescent="0.3">
      <c r="A257" s="45" t="s">
        <v>658</v>
      </c>
      <c r="B257" s="63" t="s">
        <v>338</v>
      </c>
      <c r="C257" s="61">
        <v>1</v>
      </c>
      <c r="D257" s="61">
        <v>1</v>
      </c>
      <c r="E257" s="61">
        <v>1</v>
      </c>
    </row>
    <row r="258" spans="1:5" ht="14.45" customHeight="1" x14ac:dyDescent="0.3">
      <c r="A258" s="45" t="s">
        <v>659</v>
      </c>
      <c r="B258" s="63" t="s">
        <v>339</v>
      </c>
      <c r="C258" s="61">
        <v>5</v>
      </c>
      <c r="D258" s="61">
        <v>5</v>
      </c>
      <c r="E258" s="61">
        <v>4</v>
      </c>
    </row>
    <row r="259" spans="1:5" ht="14.45" customHeight="1" x14ac:dyDescent="0.3">
      <c r="A259" s="45" t="s">
        <v>660</v>
      </c>
      <c r="B259" s="63" t="s">
        <v>340</v>
      </c>
      <c r="C259" s="61">
        <v>2</v>
      </c>
      <c r="D259" s="61">
        <v>2</v>
      </c>
      <c r="E259" s="61">
        <v>2</v>
      </c>
    </row>
    <row r="260" spans="1:5" ht="14.45" customHeight="1" x14ac:dyDescent="0.3">
      <c r="A260" s="45" t="s">
        <v>661</v>
      </c>
      <c r="B260" s="63" t="s">
        <v>341</v>
      </c>
      <c r="C260" s="61">
        <v>1</v>
      </c>
      <c r="D260" s="61">
        <v>1</v>
      </c>
      <c r="E260" s="61">
        <v>1</v>
      </c>
    </row>
    <row r="261" spans="1:5" ht="14.45" customHeight="1" x14ac:dyDescent="0.3">
      <c r="A261" s="45" t="s">
        <v>662</v>
      </c>
      <c r="B261" s="63" t="s">
        <v>342</v>
      </c>
      <c r="C261" s="61">
        <v>2</v>
      </c>
      <c r="D261" s="61">
        <v>2</v>
      </c>
      <c r="E261" s="61">
        <v>2</v>
      </c>
    </row>
    <row r="262" spans="1:5" ht="14.45" customHeight="1" x14ac:dyDescent="0.3">
      <c r="A262" s="45" t="s">
        <v>663</v>
      </c>
      <c r="B262" s="63" t="s">
        <v>343</v>
      </c>
      <c r="C262" s="61">
        <v>1</v>
      </c>
      <c r="D262" s="61">
        <v>1</v>
      </c>
      <c r="E262" s="61">
        <v>1</v>
      </c>
    </row>
    <row r="263" spans="1:5" ht="14.45" customHeight="1" x14ac:dyDescent="0.3">
      <c r="A263" s="45" t="s">
        <v>664</v>
      </c>
      <c r="B263" s="63" t="s">
        <v>344</v>
      </c>
      <c r="C263" s="61">
        <v>5</v>
      </c>
      <c r="D263" s="61">
        <v>5</v>
      </c>
      <c r="E263" s="61">
        <v>5</v>
      </c>
    </row>
    <row r="264" spans="1:5" ht="14.45" customHeight="1" x14ac:dyDescent="0.3">
      <c r="A264" s="45" t="s">
        <v>665</v>
      </c>
      <c r="B264" s="63" t="s">
        <v>345</v>
      </c>
      <c r="C264" s="61">
        <v>1</v>
      </c>
      <c r="D264" s="61">
        <v>1</v>
      </c>
      <c r="E264" s="61">
        <v>1</v>
      </c>
    </row>
    <row r="265" spans="1:5" ht="14.45" customHeight="1" x14ac:dyDescent="0.3">
      <c r="A265" s="45" t="s">
        <v>666</v>
      </c>
      <c r="B265" s="63" t="s">
        <v>346</v>
      </c>
      <c r="C265" s="61">
        <v>1</v>
      </c>
      <c r="D265" s="61">
        <v>1</v>
      </c>
      <c r="E265" s="61">
        <v>1</v>
      </c>
    </row>
    <row r="266" spans="1:5" ht="14.45" customHeight="1" x14ac:dyDescent="0.3">
      <c r="A266" s="45" t="s">
        <v>667</v>
      </c>
      <c r="B266" s="63" t="s">
        <v>347</v>
      </c>
      <c r="C266" s="61">
        <v>4</v>
      </c>
      <c r="D266" s="61">
        <v>4</v>
      </c>
      <c r="E266" s="61">
        <v>4</v>
      </c>
    </row>
    <row r="267" spans="1:5" ht="14.45" customHeight="1" x14ac:dyDescent="0.3">
      <c r="A267" s="45" t="s">
        <v>668</v>
      </c>
      <c r="B267" s="63" t="s">
        <v>348</v>
      </c>
      <c r="C267" s="61">
        <v>3</v>
      </c>
      <c r="D267" s="61">
        <v>3</v>
      </c>
      <c r="E267" s="61">
        <v>3</v>
      </c>
    </row>
    <row r="268" spans="1:5" ht="14.45" customHeight="1" x14ac:dyDescent="0.3">
      <c r="A268" s="45" t="s">
        <v>669</v>
      </c>
      <c r="B268" s="63" t="s">
        <v>349</v>
      </c>
      <c r="C268" s="61">
        <v>1</v>
      </c>
      <c r="D268" s="61">
        <v>1</v>
      </c>
      <c r="E268" s="61">
        <v>1</v>
      </c>
    </row>
    <row r="269" spans="1:5" ht="14.45" customHeight="1" x14ac:dyDescent="0.3">
      <c r="A269" s="45" t="s">
        <v>670</v>
      </c>
      <c r="B269" s="63" t="s">
        <v>350</v>
      </c>
      <c r="C269" s="61">
        <v>0</v>
      </c>
      <c r="D269" s="61">
        <v>0</v>
      </c>
      <c r="E269" s="61">
        <v>0</v>
      </c>
    </row>
    <row r="270" spans="1:5" ht="14.45" customHeight="1" x14ac:dyDescent="0.3">
      <c r="A270" s="45" t="s">
        <v>671</v>
      </c>
      <c r="B270" s="63" t="s">
        <v>351</v>
      </c>
      <c r="C270" s="61">
        <v>1</v>
      </c>
      <c r="D270" s="61">
        <v>1</v>
      </c>
      <c r="E270" s="61">
        <v>1</v>
      </c>
    </row>
    <row r="271" spans="1:5" ht="14.45" customHeight="1" x14ac:dyDescent="0.3">
      <c r="A271" s="45" t="s">
        <v>672</v>
      </c>
      <c r="B271" s="63" t="s">
        <v>352</v>
      </c>
      <c r="C271" s="61">
        <v>1</v>
      </c>
      <c r="D271" s="61">
        <v>1</v>
      </c>
      <c r="E271" s="61">
        <v>0</v>
      </c>
    </row>
    <row r="272" spans="1:5" ht="14.45" customHeight="1" x14ac:dyDescent="0.3">
      <c r="A272" s="45" t="s">
        <v>673</v>
      </c>
      <c r="B272" s="63" t="s">
        <v>353</v>
      </c>
      <c r="C272" s="61">
        <v>1</v>
      </c>
      <c r="D272" s="61">
        <v>1</v>
      </c>
      <c r="E272" s="61">
        <v>1</v>
      </c>
    </row>
    <row r="273" spans="1:5" ht="14.45" customHeight="1" x14ac:dyDescent="0.3">
      <c r="A273" s="45" t="s">
        <v>674</v>
      </c>
      <c r="B273" s="63" t="s">
        <v>354</v>
      </c>
      <c r="C273" s="61">
        <v>2</v>
      </c>
      <c r="D273" s="61">
        <v>2</v>
      </c>
      <c r="E273" s="61">
        <v>2</v>
      </c>
    </row>
    <row r="274" spans="1:5" ht="14.45" customHeight="1" x14ac:dyDescent="0.3">
      <c r="A274" s="45" t="s">
        <v>675</v>
      </c>
      <c r="B274" s="63" t="s">
        <v>355</v>
      </c>
      <c r="C274" s="61">
        <v>1</v>
      </c>
      <c r="D274" s="61">
        <v>1</v>
      </c>
      <c r="E274" s="61">
        <v>1</v>
      </c>
    </row>
    <row r="275" spans="1:5" ht="14.45" customHeight="1" x14ac:dyDescent="0.3">
      <c r="A275" s="45" t="s">
        <v>676</v>
      </c>
      <c r="B275" s="63" t="s">
        <v>356</v>
      </c>
      <c r="C275" s="61">
        <v>1</v>
      </c>
      <c r="D275" s="61">
        <v>1</v>
      </c>
      <c r="E275" s="61">
        <v>1</v>
      </c>
    </row>
    <row r="276" spans="1:5" ht="14.45" customHeight="1" x14ac:dyDescent="0.3">
      <c r="A276" s="45" t="s">
        <v>677</v>
      </c>
      <c r="B276" s="63" t="s">
        <v>357</v>
      </c>
      <c r="C276" s="61">
        <v>1</v>
      </c>
      <c r="D276" s="61">
        <v>1</v>
      </c>
      <c r="E276" s="61">
        <v>1</v>
      </c>
    </row>
    <row r="277" spans="1:5" ht="14.45" customHeight="1" x14ac:dyDescent="0.3">
      <c r="A277" s="45" t="s">
        <v>678</v>
      </c>
      <c r="B277" s="63" t="s">
        <v>358</v>
      </c>
      <c r="C277" s="61">
        <v>1</v>
      </c>
      <c r="D277" s="61">
        <v>1</v>
      </c>
      <c r="E277" s="61">
        <v>1</v>
      </c>
    </row>
    <row r="278" spans="1:5" ht="14.45" customHeight="1" x14ac:dyDescent="0.3">
      <c r="A278" s="45" t="s">
        <v>679</v>
      </c>
      <c r="B278" s="63" t="s">
        <v>359</v>
      </c>
      <c r="C278" s="61">
        <v>1</v>
      </c>
      <c r="D278" s="61">
        <v>1</v>
      </c>
      <c r="E278" s="61">
        <v>1</v>
      </c>
    </row>
    <row r="279" spans="1:5" ht="14.45" customHeight="1" x14ac:dyDescent="0.3">
      <c r="A279" s="45" t="s">
        <v>680</v>
      </c>
      <c r="B279" s="63" t="s">
        <v>360</v>
      </c>
      <c r="C279" s="61">
        <v>1</v>
      </c>
      <c r="D279" s="61">
        <v>1</v>
      </c>
      <c r="E279" s="61">
        <v>1</v>
      </c>
    </row>
    <row r="280" spans="1:5" ht="14.45" customHeight="1" x14ac:dyDescent="0.3">
      <c r="A280" s="45" t="s">
        <v>681</v>
      </c>
      <c r="B280" s="63" t="s">
        <v>361</v>
      </c>
      <c r="C280" s="61">
        <v>3</v>
      </c>
      <c r="D280" s="61">
        <v>3</v>
      </c>
      <c r="E280" s="61">
        <v>3</v>
      </c>
    </row>
    <row r="281" spans="1:5" ht="14.45" customHeight="1" x14ac:dyDescent="0.3">
      <c r="A281" s="45" t="s">
        <v>682</v>
      </c>
      <c r="B281" s="63" t="s">
        <v>362</v>
      </c>
      <c r="C281" s="61">
        <v>1</v>
      </c>
      <c r="D281" s="61">
        <v>1</v>
      </c>
      <c r="E281" s="61">
        <v>1</v>
      </c>
    </row>
    <row r="282" spans="1:5" ht="14.45" customHeight="1" x14ac:dyDescent="0.3">
      <c r="A282" s="45" t="s">
        <v>683</v>
      </c>
      <c r="B282" s="63" t="s">
        <v>363</v>
      </c>
      <c r="C282" s="61">
        <v>2</v>
      </c>
      <c r="D282" s="61">
        <v>3</v>
      </c>
      <c r="E282" s="61">
        <v>3</v>
      </c>
    </row>
    <row r="283" spans="1:5" ht="14.45" customHeight="1" x14ac:dyDescent="0.3">
      <c r="A283" s="45" t="s">
        <v>684</v>
      </c>
      <c r="B283" s="63" t="s">
        <v>364</v>
      </c>
      <c r="C283" s="61">
        <v>1</v>
      </c>
      <c r="D283" s="61">
        <v>1</v>
      </c>
      <c r="E283" s="61">
        <v>1</v>
      </c>
    </row>
    <row r="284" spans="1:5" ht="14.45" customHeight="1" x14ac:dyDescent="0.3">
      <c r="A284" s="45" t="s">
        <v>685</v>
      </c>
      <c r="B284" s="63" t="s">
        <v>365</v>
      </c>
      <c r="C284" s="61">
        <v>1</v>
      </c>
      <c r="D284" s="61">
        <v>1</v>
      </c>
      <c r="E284" s="61">
        <v>1</v>
      </c>
    </row>
    <row r="285" spans="1:5" ht="14.45" customHeight="1" x14ac:dyDescent="0.3">
      <c r="A285" s="45" t="s">
        <v>686</v>
      </c>
      <c r="B285" s="63" t="s">
        <v>366</v>
      </c>
      <c r="C285" s="61">
        <v>2</v>
      </c>
      <c r="D285" s="61">
        <v>2</v>
      </c>
      <c r="E285" s="61">
        <v>2</v>
      </c>
    </row>
    <row r="286" spans="1:5" ht="14.45" customHeight="1" x14ac:dyDescent="0.3">
      <c r="A286" s="45" t="s">
        <v>687</v>
      </c>
      <c r="B286" s="63" t="s">
        <v>367</v>
      </c>
      <c r="C286" s="61">
        <v>1</v>
      </c>
      <c r="D286" s="61">
        <v>1</v>
      </c>
      <c r="E286" s="61">
        <v>1</v>
      </c>
    </row>
    <row r="287" spans="1:5" ht="14.45" customHeight="1" x14ac:dyDescent="0.3">
      <c r="A287" s="45" t="s">
        <v>688</v>
      </c>
      <c r="B287" s="63" t="s">
        <v>368</v>
      </c>
      <c r="C287" s="61">
        <v>1</v>
      </c>
      <c r="D287" s="61">
        <v>1</v>
      </c>
      <c r="E287" s="61">
        <v>1</v>
      </c>
    </row>
    <row r="288" spans="1:5" ht="14.45" customHeight="1" x14ac:dyDescent="0.3">
      <c r="A288" s="45" t="s">
        <v>689</v>
      </c>
      <c r="B288" s="63" t="s">
        <v>369</v>
      </c>
      <c r="C288" s="61">
        <v>1</v>
      </c>
      <c r="D288" s="61">
        <v>1</v>
      </c>
      <c r="E288" s="61">
        <v>1</v>
      </c>
    </row>
    <row r="289" spans="1:5" ht="14.45" customHeight="1" x14ac:dyDescent="0.3">
      <c r="A289" s="45" t="s">
        <v>690</v>
      </c>
      <c r="B289" s="63" t="s">
        <v>370</v>
      </c>
      <c r="C289" s="61">
        <v>1</v>
      </c>
      <c r="D289" s="61">
        <v>1</v>
      </c>
      <c r="E289" s="61">
        <v>1</v>
      </c>
    </row>
    <row r="290" spans="1:5" ht="14.45" customHeight="1" x14ac:dyDescent="0.3">
      <c r="A290" s="45" t="s">
        <v>691</v>
      </c>
      <c r="B290" s="63" t="s">
        <v>371</v>
      </c>
      <c r="C290" s="61">
        <v>1</v>
      </c>
      <c r="D290" s="61">
        <v>1</v>
      </c>
      <c r="E290" s="61">
        <v>1</v>
      </c>
    </row>
    <row r="291" spans="1:5" ht="14.45" customHeight="1" x14ac:dyDescent="0.3">
      <c r="A291" s="45" t="s">
        <v>692</v>
      </c>
      <c r="B291" s="63" t="s">
        <v>372</v>
      </c>
      <c r="C291" s="61">
        <v>1</v>
      </c>
      <c r="D291" s="61">
        <v>1</v>
      </c>
      <c r="E291" s="61">
        <v>1</v>
      </c>
    </row>
    <row r="292" spans="1:5" ht="14.45" customHeight="1" x14ac:dyDescent="0.3">
      <c r="A292" s="45" t="s">
        <v>693</v>
      </c>
      <c r="B292" s="63" t="s">
        <v>373</v>
      </c>
      <c r="C292" s="61">
        <v>2</v>
      </c>
      <c r="D292" s="61">
        <v>2</v>
      </c>
      <c r="E292" s="61">
        <v>2</v>
      </c>
    </row>
    <row r="293" spans="1:5" ht="14.45" customHeight="1" x14ac:dyDescent="0.3">
      <c r="A293" s="45" t="s">
        <v>694</v>
      </c>
      <c r="B293" s="63" t="s">
        <v>374</v>
      </c>
      <c r="C293" s="61">
        <v>1</v>
      </c>
      <c r="D293" s="61">
        <v>1</v>
      </c>
      <c r="E293" s="61">
        <v>1</v>
      </c>
    </row>
    <row r="294" spans="1:5" ht="14.45" customHeight="1" x14ac:dyDescent="0.3">
      <c r="A294" s="45" t="s">
        <v>695</v>
      </c>
      <c r="B294" s="63" t="s">
        <v>375</v>
      </c>
      <c r="C294" s="61">
        <v>2</v>
      </c>
      <c r="D294" s="61">
        <v>2</v>
      </c>
      <c r="E294" s="61">
        <v>2</v>
      </c>
    </row>
    <row r="295" spans="1:5" ht="14.45" customHeight="1" x14ac:dyDescent="0.3">
      <c r="A295" s="45" t="s">
        <v>696</v>
      </c>
      <c r="B295" s="63" t="s">
        <v>376</v>
      </c>
      <c r="C295" s="61">
        <v>1</v>
      </c>
      <c r="D295" s="61">
        <v>1</v>
      </c>
      <c r="E295" s="61">
        <v>1</v>
      </c>
    </row>
    <row r="296" spans="1:5" ht="14.45" customHeight="1" x14ac:dyDescent="0.3">
      <c r="A296" s="45" t="s">
        <v>697</v>
      </c>
      <c r="B296" s="63" t="s">
        <v>377</v>
      </c>
      <c r="C296" s="61">
        <v>3</v>
      </c>
      <c r="D296" s="61">
        <v>2</v>
      </c>
      <c r="E296" s="61">
        <v>2</v>
      </c>
    </row>
    <row r="297" spans="1:5" ht="14.45" customHeight="1" x14ac:dyDescent="0.3">
      <c r="A297" s="46" t="s">
        <v>36</v>
      </c>
      <c r="B297" s="46" t="s">
        <v>386</v>
      </c>
      <c r="C297" s="47">
        <f>SUM(C7:C296)</f>
        <v>429</v>
      </c>
      <c r="D297" s="47">
        <f>SUM(D7:D296)</f>
        <v>437</v>
      </c>
      <c r="E297" s="47">
        <f>SUM(E7:E296)</f>
        <v>436</v>
      </c>
    </row>
    <row r="298" spans="1:5" ht="14.45" customHeight="1" x14ac:dyDescent="0.3">
      <c r="A298" s="21"/>
      <c r="B298" s="22"/>
      <c r="C298" s="23"/>
      <c r="D298" s="23"/>
    </row>
    <row r="299" spans="1:5" ht="14.45" customHeight="1" x14ac:dyDescent="0.35">
      <c r="A299" s="18" t="s">
        <v>724</v>
      </c>
      <c r="B299" s="24"/>
      <c r="C299" s="25"/>
      <c r="D299" s="25"/>
    </row>
    <row r="300" spans="1:5" ht="14.45" customHeight="1" x14ac:dyDescent="0.3">
      <c r="A300" s="21"/>
      <c r="B300" s="22"/>
      <c r="C300" s="23"/>
      <c r="D300" s="23"/>
    </row>
    <row r="301" spans="1:5" ht="14.45" customHeight="1" x14ac:dyDescent="0.3">
      <c r="A301" s="26"/>
      <c r="B301" s="24"/>
      <c r="C301" s="25"/>
      <c r="D301" s="25"/>
    </row>
    <row r="302" spans="1:5" ht="14.45" customHeight="1" x14ac:dyDescent="0.3">
      <c r="A302" s="21"/>
      <c r="B302" s="22"/>
      <c r="C302" s="23"/>
      <c r="D302" s="23"/>
    </row>
    <row r="303" spans="1:5" ht="14.45" customHeight="1" x14ac:dyDescent="0.3">
      <c r="A303" s="26"/>
      <c r="B303" s="24"/>
      <c r="C303" s="25"/>
      <c r="D303" s="25"/>
    </row>
    <row r="304" spans="1:5" ht="14.45" customHeight="1" x14ac:dyDescent="0.3">
      <c r="A304" s="21"/>
      <c r="B304" s="22"/>
      <c r="C304" s="23"/>
      <c r="D304" s="23"/>
    </row>
    <row r="305" spans="1:4" ht="14.45" customHeight="1" x14ac:dyDescent="0.3">
      <c r="A305" s="26"/>
      <c r="B305" s="24"/>
      <c r="C305" s="25"/>
      <c r="D305" s="25"/>
    </row>
    <row r="306" spans="1:4" ht="14.45" customHeight="1" x14ac:dyDescent="0.3">
      <c r="A306" s="21"/>
      <c r="B306" s="22"/>
      <c r="C306" s="23"/>
      <c r="D306" s="23"/>
    </row>
    <row r="307" spans="1:4" ht="14.45" customHeight="1" x14ac:dyDescent="0.3">
      <c r="A307" s="26"/>
      <c r="B307" s="24"/>
      <c r="C307" s="25"/>
      <c r="D307" s="25"/>
    </row>
    <row r="308" spans="1:4" ht="14.45" customHeight="1" x14ac:dyDescent="0.3">
      <c r="A308" s="21"/>
      <c r="B308" s="22"/>
      <c r="C308" s="23"/>
      <c r="D308" s="23"/>
    </row>
    <row r="309" spans="1:4" ht="14.45" customHeight="1" x14ac:dyDescent="0.3">
      <c r="A309" s="26"/>
      <c r="B309" s="24"/>
      <c r="C309" s="25"/>
      <c r="D309" s="25"/>
    </row>
    <row r="310" spans="1:4" ht="14.45" customHeight="1" x14ac:dyDescent="0.3">
      <c r="A310" s="21"/>
      <c r="B310" s="22"/>
      <c r="C310" s="23"/>
      <c r="D310" s="23"/>
    </row>
    <row r="311" spans="1:4" ht="14.45" customHeight="1" x14ac:dyDescent="0.3">
      <c r="A311" s="26"/>
      <c r="B311" s="24"/>
      <c r="C311" s="25"/>
      <c r="D311" s="25"/>
    </row>
    <row r="312" spans="1:4" ht="14.45" customHeight="1" x14ac:dyDescent="0.3">
      <c r="A312" s="21"/>
      <c r="B312" s="22"/>
      <c r="C312" s="23"/>
      <c r="D312" s="23"/>
    </row>
    <row r="313" spans="1:4" ht="14.45" customHeight="1" x14ac:dyDescent="0.3">
      <c r="A313" s="26"/>
      <c r="B313" s="24"/>
      <c r="C313" s="25"/>
      <c r="D313" s="25"/>
    </row>
    <row r="314" spans="1:4" ht="14.45" customHeight="1" x14ac:dyDescent="0.3">
      <c r="A314" s="21"/>
      <c r="B314" s="22"/>
      <c r="C314" s="23"/>
      <c r="D314" s="23"/>
    </row>
    <row r="315" spans="1:4" ht="14.45" customHeight="1" x14ac:dyDescent="0.3">
      <c r="A315" s="26"/>
      <c r="B315" s="24"/>
      <c r="C315" s="25"/>
      <c r="D315" s="25"/>
    </row>
    <row r="316" spans="1:4" ht="14.45" customHeight="1" x14ac:dyDescent="0.3">
      <c r="A316" s="21"/>
      <c r="B316" s="22"/>
      <c r="C316" s="23"/>
      <c r="D316" s="23"/>
    </row>
    <row r="317" spans="1:4" ht="14.45" customHeight="1" x14ac:dyDescent="0.3">
      <c r="A317" s="26"/>
      <c r="B317" s="24"/>
      <c r="C317" s="25"/>
      <c r="D317" s="25"/>
    </row>
    <row r="318" spans="1:4" ht="14.45" customHeight="1" x14ac:dyDescent="0.3">
      <c r="A318" s="21"/>
      <c r="B318" s="22"/>
      <c r="C318" s="23"/>
      <c r="D318" s="23"/>
    </row>
    <row r="319" spans="1:4" ht="14.45" customHeight="1" x14ac:dyDescent="0.3">
      <c r="A319" s="26"/>
      <c r="B319" s="24"/>
      <c r="C319" s="25"/>
      <c r="D319" s="25"/>
    </row>
    <row r="320" spans="1:4" ht="14.45" customHeight="1" x14ac:dyDescent="0.3">
      <c r="A320" s="21"/>
      <c r="B320" s="22"/>
      <c r="C320" s="23"/>
      <c r="D320" s="23"/>
    </row>
    <row r="321" spans="1:4" ht="14.45" customHeight="1" x14ac:dyDescent="0.3">
      <c r="A321" s="26"/>
      <c r="B321" s="24"/>
      <c r="C321" s="25"/>
      <c r="D321" s="25"/>
    </row>
    <row r="322" spans="1:4" ht="14.45" customHeight="1" x14ac:dyDescent="0.3">
      <c r="A322" s="21"/>
      <c r="B322" s="22"/>
      <c r="C322" s="23"/>
      <c r="D322" s="23"/>
    </row>
    <row r="323" spans="1:4" ht="14.45" customHeight="1" x14ac:dyDescent="0.3">
      <c r="A323" s="26"/>
      <c r="B323" s="24"/>
      <c r="C323" s="25"/>
      <c r="D323" s="25"/>
    </row>
    <row r="324" spans="1:4" ht="14.45" customHeight="1" x14ac:dyDescent="0.3">
      <c r="A324" s="21"/>
      <c r="B324" s="22"/>
      <c r="C324" s="23"/>
      <c r="D324" s="23"/>
    </row>
    <row r="325" spans="1:4" ht="14.45" customHeight="1" x14ac:dyDescent="0.3">
      <c r="A325" s="26"/>
      <c r="B325" s="24"/>
      <c r="C325" s="25"/>
      <c r="D325" s="25"/>
    </row>
    <row r="326" spans="1:4" ht="14.45" customHeight="1" x14ac:dyDescent="0.3">
      <c r="A326" s="21"/>
      <c r="B326" s="22"/>
      <c r="C326" s="23"/>
      <c r="D326" s="23"/>
    </row>
    <row r="327" spans="1:4" ht="14.45" customHeight="1" x14ac:dyDescent="0.3">
      <c r="A327" s="26"/>
      <c r="B327" s="24"/>
      <c r="C327" s="25"/>
      <c r="D327" s="25"/>
    </row>
    <row r="328" spans="1:4" ht="14.45" customHeight="1" x14ac:dyDescent="0.3">
      <c r="A328" s="21"/>
      <c r="B328" s="22"/>
      <c r="C328" s="23"/>
      <c r="D328" s="23"/>
    </row>
    <row r="329" spans="1:4" ht="14.45" customHeight="1" x14ac:dyDescent="0.3">
      <c r="A329" s="26"/>
      <c r="B329" s="24"/>
      <c r="C329" s="25"/>
      <c r="D329" s="25"/>
    </row>
    <row r="330" spans="1:4" ht="14.45" customHeight="1" x14ac:dyDescent="0.3">
      <c r="A330" s="21"/>
      <c r="B330" s="22"/>
      <c r="C330" s="23"/>
      <c r="D330" s="23"/>
    </row>
    <row r="331" spans="1:4" ht="14.45" customHeight="1" x14ac:dyDescent="0.3">
      <c r="A331" s="26"/>
      <c r="B331" s="24"/>
      <c r="C331" s="25"/>
      <c r="D331" s="25"/>
    </row>
    <row r="332" spans="1:4" ht="14.45" customHeight="1" x14ac:dyDescent="0.3">
      <c r="A332" s="21"/>
      <c r="B332" s="22"/>
      <c r="C332" s="23"/>
      <c r="D332" s="23"/>
    </row>
    <row r="333" spans="1:4" ht="14.45" customHeight="1" x14ac:dyDescent="0.3">
      <c r="A333" s="26"/>
      <c r="B333" s="24"/>
      <c r="C333" s="25"/>
      <c r="D333" s="25"/>
    </row>
    <row r="334" spans="1:4" ht="14.45" customHeight="1" x14ac:dyDescent="0.3">
      <c r="A334" s="21"/>
      <c r="B334" s="22"/>
      <c r="C334" s="23"/>
      <c r="D334" s="23"/>
    </row>
    <row r="335" spans="1:4" ht="14.45" customHeight="1" x14ac:dyDescent="0.3">
      <c r="A335" s="26"/>
      <c r="B335" s="24"/>
      <c r="C335" s="25"/>
      <c r="D335" s="25"/>
    </row>
    <row r="336" spans="1:4" ht="14.45" customHeight="1" x14ac:dyDescent="0.3">
      <c r="A336" s="21"/>
      <c r="B336" s="22"/>
      <c r="C336" s="23"/>
      <c r="D336" s="23"/>
    </row>
    <row r="337" spans="1:4" ht="14.45" customHeight="1" x14ac:dyDescent="0.3">
      <c r="A337" s="26"/>
      <c r="B337" s="24"/>
      <c r="C337" s="25"/>
      <c r="D337" s="25"/>
    </row>
    <row r="338" spans="1:4" ht="14.45" customHeight="1" x14ac:dyDescent="0.3">
      <c r="A338" s="21"/>
      <c r="B338" s="22"/>
      <c r="C338" s="23"/>
      <c r="D338" s="23"/>
    </row>
    <row r="339" spans="1:4" ht="14.45" customHeight="1" x14ac:dyDescent="0.3">
      <c r="A339" s="26"/>
      <c r="B339" s="24"/>
      <c r="C339" s="25"/>
      <c r="D339" s="25"/>
    </row>
    <row r="340" spans="1:4" ht="14.45" customHeight="1" x14ac:dyDescent="0.3">
      <c r="A340" s="21"/>
      <c r="B340" s="22"/>
      <c r="C340" s="23"/>
      <c r="D340" s="23"/>
    </row>
    <row r="341" spans="1:4" ht="14.45" customHeight="1" x14ac:dyDescent="0.3">
      <c r="A341" s="26"/>
      <c r="B341" s="24"/>
      <c r="C341" s="25"/>
      <c r="D341" s="25"/>
    </row>
    <row r="342" spans="1:4" ht="14.45" customHeight="1" x14ac:dyDescent="0.3">
      <c r="A342" s="21"/>
      <c r="B342" s="22"/>
      <c r="C342" s="23"/>
      <c r="D342" s="23"/>
    </row>
    <row r="343" spans="1:4" ht="14.45" customHeight="1" x14ac:dyDescent="0.3">
      <c r="A343" s="26"/>
      <c r="B343" s="24"/>
      <c r="C343" s="25"/>
      <c r="D343" s="25"/>
    </row>
    <row r="344" spans="1:4" ht="14.45" customHeight="1" x14ac:dyDescent="0.3">
      <c r="A344" s="21"/>
      <c r="B344" s="22"/>
      <c r="C344" s="23"/>
      <c r="D344" s="23"/>
    </row>
    <row r="345" spans="1:4" ht="14.45" customHeight="1" x14ac:dyDescent="0.3">
      <c r="A345" s="26"/>
      <c r="B345" s="24"/>
      <c r="C345" s="25"/>
      <c r="D345" s="25"/>
    </row>
    <row r="346" spans="1:4" ht="14.45" customHeight="1" x14ac:dyDescent="0.3">
      <c r="A346" s="21"/>
      <c r="B346" s="22"/>
      <c r="C346" s="23"/>
      <c r="D346" s="23"/>
    </row>
    <row r="347" spans="1:4" ht="14.45" customHeight="1" x14ac:dyDescent="0.3">
      <c r="A347" s="26"/>
      <c r="B347" s="24"/>
      <c r="C347" s="25"/>
      <c r="D347" s="25"/>
    </row>
    <row r="348" spans="1:4" ht="14.45" customHeight="1" x14ac:dyDescent="0.3">
      <c r="A348" s="21"/>
      <c r="B348" s="22"/>
      <c r="C348" s="23"/>
      <c r="D348" s="23"/>
    </row>
    <row r="349" spans="1:4" ht="14.45" customHeight="1" x14ac:dyDescent="0.3">
      <c r="A349" s="26"/>
      <c r="B349" s="24"/>
      <c r="C349" s="25"/>
      <c r="D349" s="25"/>
    </row>
    <row r="350" spans="1:4" ht="14.45" customHeight="1" x14ac:dyDescent="0.3">
      <c r="A350" s="21"/>
      <c r="B350" s="22"/>
      <c r="C350" s="23"/>
      <c r="D350" s="23"/>
    </row>
    <row r="351" spans="1:4" ht="14.45" customHeight="1" x14ac:dyDescent="0.3">
      <c r="A351" s="26"/>
      <c r="B351" s="24"/>
      <c r="C351" s="25"/>
      <c r="D351" s="25"/>
    </row>
    <row r="352" spans="1:4" ht="14.45" customHeight="1" x14ac:dyDescent="0.3">
      <c r="A352" s="21"/>
      <c r="B352" s="22"/>
      <c r="C352" s="23"/>
      <c r="D352" s="23"/>
    </row>
    <row r="353" spans="1:4" ht="14.45" customHeight="1" x14ac:dyDescent="0.3">
      <c r="A353" s="26"/>
      <c r="B353" s="24"/>
      <c r="C353" s="25"/>
      <c r="D353" s="25"/>
    </row>
    <row r="354" spans="1:4" ht="14.45" customHeight="1" x14ac:dyDescent="0.3">
      <c r="A354" s="21"/>
      <c r="B354" s="22"/>
      <c r="C354" s="23"/>
      <c r="D354" s="23"/>
    </row>
    <row r="355" spans="1:4" ht="14.45" customHeight="1" x14ac:dyDescent="0.3">
      <c r="A355" s="26"/>
      <c r="B355" s="24"/>
      <c r="C355" s="25"/>
      <c r="D355" s="25"/>
    </row>
    <row r="356" spans="1:4" ht="14.45" customHeight="1" x14ac:dyDescent="0.3">
      <c r="A356" s="21"/>
      <c r="B356" s="22"/>
      <c r="C356" s="23"/>
      <c r="D356" s="23"/>
    </row>
    <row r="357" spans="1:4" ht="14.45" customHeight="1" x14ac:dyDescent="0.3">
      <c r="A357" s="26"/>
      <c r="B357" s="24"/>
      <c r="C357" s="25"/>
      <c r="D357" s="25"/>
    </row>
    <row r="358" spans="1:4" ht="14.45" customHeight="1" x14ac:dyDescent="0.3">
      <c r="A358" s="21"/>
      <c r="B358" s="22"/>
      <c r="C358" s="23"/>
      <c r="D358" s="23"/>
    </row>
    <row r="359" spans="1:4" ht="14.45" customHeight="1" x14ac:dyDescent="0.3">
      <c r="A359" s="26"/>
      <c r="B359" s="24"/>
      <c r="C359" s="25"/>
      <c r="D359" s="25"/>
    </row>
    <row r="360" spans="1:4" ht="14.45" customHeight="1" x14ac:dyDescent="0.3">
      <c r="A360" s="21"/>
      <c r="B360" s="22"/>
      <c r="C360" s="23"/>
      <c r="D360" s="23"/>
    </row>
    <row r="361" spans="1:4" ht="14.45" customHeight="1" x14ac:dyDescent="0.3">
      <c r="A361" s="26"/>
      <c r="B361" s="24"/>
      <c r="C361" s="25"/>
      <c r="D361" s="25"/>
    </row>
    <row r="362" spans="1:4" ht="14.45" customHeight="1" x14ac:dyDescent="0.3">
      <c r="A362" s="21"/>
      <c r="B362" s="22"/>
      <c r="C362" s="23"/>
      <c r="D362" s="23"/>
    </row>
    <row r="363" spans="1:4" ht="14.45" customHeight="1" x14ac:dyDescent="0.3">
      <c r="A363" s="26"/>
      <c r="B363" s="24"/>
      <c r="C363" s="25"/>
      <c r="D363" s="25"/>
    </row>
    <row r="364" spans="1:4" ht="14.45" customHeight="1" x14ac:dyDescent="0.3">
      <c r="A364" s="21"/>
      <c r="B364" s="22"/>
      <c r="C364" s="23"/>
      <c r="D364" s="23"/>
    </row>
    <row r="365" spans="1:4" ht="14.45" customHeight="1" x14ac:dyDescent="0.3">
      <c r="A365" s="26"/>
      <c r="B365" s="24"/>
      <c r="C365" s="25"/>
      <c r="D365" s="25"/>
    </row>
    <row r="366" spans="1:4" ht="14.45" customHeight="1" x14ac:dyDescent="0.3">
      <c r="A366" s="21"/>
      <c r="B366" s="22"/>
      <c r="C366" s="23"/>
      <c r="D366" s="23"/>
    </row>
    <row r="367" spans="1:4" ht="14.45" customHeight="1" x14ac:dyDescent="0.3">
      <c r="A367" s="26"/>
      <c r="B367" s="24"/>
      <c r="C367" s="25"/>
      <c r="D367" s="25"/>
    </row>
    <row r="368" spans="1:4" ht="14.45" customHeight="1" x14ac:dyDescent="0.3">
      <c r="A368" s="21"/>
      <c r="B368" s="22"/>
      <c r="C368" s="23"/>
      <c r="D368" s="23"/>
    </row>
    <row r="369" spans="1:4" ht="14.45" customHeight="1" x14ac:dyDescent="0.3">
      <c r="A369" s="26"/>
      <c r="B369" s="24"/>
      <c r="C369" s="25"/>
      <c r="D369" s="25"/>
    </row>
    <row r="370" spans="1:4" ht="14.45" customHeight="1" x14ac:dyDescent="0.3">
      <c r="A370" s="21"/>
      <c r="B370" s="22"/>
      <c r="C370" s="23"/>
      <c r="D370" s="23"/>
    </row>
    <row r="371" spans="1:4" ht="14.45" customHeight="1" x14ac:dyDescent="0.3">
      <c r="A371" s="26"/>
      <c r="B371" s="24"/>
      <c r="C371" s="25"/>
      <c r="D371" s="25"/>
    </row>
    <row r="372" spans="1:4" ht="14.45" customHeight="1" x14ac:dyDescent="0.3">
      <c r="A372" s="21"/>
      <c r="B372" s="22"/>
      <c r="C372" s="23"/>
      <c r="D372" s="23"/>
    </row>
    <row r="373" spans="1:4" ht="14.45" customHeight="1" x14ac:dyDescent="0.3">
      <c r="A373" s="26"/>
      <c r="B373" s="24"/>
      <c r="C373" s="25"/>
      <c r="D373" s="25"/>
    </row>
    <row r="374" spans="1:4" ht="14.45" customHeight="1" x14ac:dyDescent="0.3">
      <c r="A374" s="21"/>
      <c r="B374" s="22"/>
      <c r="C374" s="23"/>
      <c r="D374" s="23"/>
    </row>
    <row r="375" spans="1:4" ht="14.45" customHeight="1" x14ac:dyDescent="0.3">
      <c r="A375" s="26"/>
      <c r="B375" s="24"/>
      <c r="C375" s="25"/>
      <c r="D375" s="25"/>
    </row>
    <row r="376" spans="1:4" ht="14.45" customHeight="1" x14ac:dyDescent="0.3">
      <c r="A376" s="21"/>
      <c r="B376" s="22"/>
      <c r="C376" s="23"/>
      <c r="D376" s="23"/>
    </row>
    <row r="377" spans="1:4" ht="14.45" customHeight="1" x14ac:dyDescent="0.3">
      <c r="A377" s="26"/>
      <c r="B377" s="24"/>
      <c r="C377" s="25"/>
      <c r="D377" s="25"/>
    </row>
    <row r="378" spans="1:4" ht="14.45" customHeight="1" x14ac:dyDescent="0.3">
      <c r="A378" s="21"/>
      <c r="B378" s="22"/>
      <c r="C378" s="23"/>
      <c r="D378" s="23"/>
    </row>
    <row r="379" spans="1:4" ht="14.45" customHeight="1" x14ac:dyDescent="0.3">
      <c r="A379" s="26"/>
      <c r="B379" s="24"/>
      <c r="C379" s="25"/>
      <c r="D379" s="25"/>
    </row>
    <row r="380" spans="1:4" ht="14.45" customHeight="1" x14ac:dyDescent="0.3">
      <c r="A380" s="21"/>
      <c r="B380" s="22"/>
      <c r="C380" s="23"/>
      <c r="D380" s="23"/>
    </row>
    <row r="381" spans="1:4" ht="14.45" customHeight="1" x14ac:dyDescent="0.3">
      <c r="A381" s="26"/>
      <c r="B381" s="24"/>
      <c r="C381" s="25"/>
      <c r="D381" s="25"/>
    </row>
    <row r="382" spans="1:4" ht="14.45" customHeight="1" x14ac:dyDescent="0.3">
      <c r="A382" s="21"/>
      <c r="B382" s="22"/>
      <c r="C382" s="23"/>
      <c r="D382" s="23"/>
    </row>
    <row r="383" spans="1:4" ht="14.45" customHeight="1" x14ac:dyDescent="0.3">
      <c r="A383" s="26"/>
      <c r="B383" s="24"/>
      <c r="C383" s="25"/>
      <c r="D383" s="25"/>
    </row>
    <row r="384" spans="1:4" ht="14.45" customHeight="1" x14ac:dyDescent="0.3">
      <c r="A384" s="21"/>
      <c r="B384" s="22"/>
      <c r="C384" s="23"/>
      <c r="D384" s="23"/>
    </row>
    <row r="385" spans="1:4" ht="14.45" customHeight="1" x14ac:dyDescent="0.3">
      <c r="A385" s="26"/>
      <c r="B385" s="24"/>
      <c r="C385" s="25"/>
      <c r="D385" s="25"/>
    </row>
    <row r="386" spans="1:4" ht="14.45" customHeight="1" x14ac:dyDescent="0.3">
      <c r="A386" s="21"/>
      <c r="B386" s="22"/>
      <c r="C386" s="23"/>
      <c r="D386" s="23"/>
    </row>
    <row r="387" spans="1:4" ht="14.45" customHeight="1" x14ac:dyDescent="0.3">
      <c r="A387" s="26"/>
      <c r="B387" s="24"/>
      <c r="C387" s="25"/>
      <c r="D387" s="25"/>
    </row>
    <row r="388" spans="1:4" ht="14.45" customHeight="1" x14ac:dyDescent="0.3">
      <c r="A388" s="21"/>
      <c r="B388" s="22"/>
      <c r="C388" s="23"/>
      <c r="D388" s="23"/>
    </row>
    <row r="389" spans="1:4" ht="14.45" customHeight="1" x14ac:dyDescent="0.3">
      <c r="A389" s="26"/>
      <c r="B389" s="24"/>
      <c r="C389" s="25"/>
      <c r="D389" s="25"/>
    </row>
    <row r="390" spans="1:4" ht="14.45" customHeight="1" x14ac:dyDescent="0.3">
      <c r="A390" s="21"/>
      <c r="B390" s="22"/>
      <c r="C390" s="23"/>
      <c r="D390" s="23"/>
    </row>
    <row r="391" spans="1:4" ht="14.45" customHeight="1" x14ac:dyDescent="0.3">
      <c r="A391" s="26"/>
      <c r="B391" s="24"/>
      <c r="C391" s="25"/>
      <c r="D391" s="25"/>
    </row>
    <row r="392" spans="1:4" ht="14.45" customHeight="1" x14ac:dyDescent="0.3">
      <c r="A392" s="21"/>
      <c r="B392" s="22"/>
      <c r="C392" s="23"/>
      <c r="D392" s="23"/>
    </row>
    <row r="393" spans="1:4" ht="14.45" customHeight="1" x14ac:dyDescent="0.3">
      <c r="A393" s="26"/>
      <c r="B393" s="24"/>
      <c r="C393" s="25"/>
      <c r="D393" s="25"/>
    </row>
    <row r="394" spans="1:4" ht="14.45" customHeight="1" x14ac:dyDescent="0.3">
      <c r="A394" s="21"/>
      <c r="B394" s="22"/>
      <c r="C394" s="23"/>
      <c r="D394" s="23"/>
    </row>
    <row r="395" spans="1:4" ht="14.45" customHeight="1" x14ac:dyDescent="0.3">
      <c r="A395" s="26"/>
      <c r="B395" s="24"/>
      <c r="C395" s="25"/>
      <c r="D395" s="25"/>
    </row>
    <row r="396" spans="1:4" ht="14.45" customHeight="1" x14ac:dyDescent="0.3">
      <c r="A396" s="21"/>
      <c r="B396" s="22"/>
      <c r="C396" s="23"/>
      <c r="D396" s="23"/>
    </row>
    <row r="397" spans="1:4" ht="14.45" customHeight="1" x14ac:dyDescent="0.3">
      <c r="A397" s="26"/>
      <c r="B397" s="24"/>
      <c r="C397" s="25"/>
      <c r="D397" s="25"/>
    </row>
    <row r="398" spans="1:4" ht="14.45" customHeight="1" x14ac:dyDescent="0.3">
      <c r="A398" s="21"/>
      <c r="B398" s="22"/>
      <c r="C398" s="23"/>
      <c r="D398" s="23"/>
    </row>
    <row r="399" spans="1:4" ht="14.45" customHeight="1" x14ac:dyDescent="0.3">
      <c r="A399" s="26"/>
      <c r="B399" s="24"/>
      <c r="C399" s="25"/>
      <c r="D399" s="25"/>
    </row>
    <row r="400" spans="1:4" ht="14.45" customHeight="1" x14ac:dyDescent="0.3">
      <c r="A400" s="21"/>
      <c r="B400" s="22"/>
      <c r="C400" s="23"/>
      <c r="D400" s="23"/>
    </row>
    <row r="401" spans="1:4" ht="14.45" customHeight="1" x14ac:dyDescent="0.3">
      <c r="A401" s="26"/>
      <c r="B401" s="24"/>
      <c r="C401" s="25"/>
      <c r="D401" s="25"/>
    </row>
    <row r="402" spans="1:4" ht="14.45" customHeight="1" x14ac:dyDescent="0.3">
      <c r="A402" s="21"/>
      <c r="B402" s="22"/>
      <c r="C402" s="23"/>
      <c r="D402" s="23"/>
    </row>
    <row r="403" spans="1:4" ht="14.45" customHeight="1" x14ac:dyDescent="0.3">
      <c r="A403" s="26"/>
      <c r="B403" s="24"/>
      <c r="C403" s="25"/>
      <c r="D403" s="25"/>
    </row>
    <row r="404" spans="1:4" ht="14.45" customHeight="1" x14ac:dyDescent="0.3">
      <c r="A404" s="21"/>
      <c r="B404" s="22"/>
      <c r="C404" s="23"/>
      <c r="D404" s="23"/>
    </row>
    <row r="405" spans="1:4" ht="14.45" customHeight="1" x14ac:dyDescent="0.3">
      <c r="A405" s="26"/>
      <c r="B405" s="24"/>
      <c r="C405" s="25"/>
      <c r="D405" s="25"/>
    </row>
    <row r="406" spans="1:4" ht="14.45" customHeight="1" x14ac:dyDescent="0.3">
      <c r="A406" s="21"/>
      <c r="B406" s="22"/>
      <c r="C406" s="23"/>
      <c r="D406" s="23"/>
    </row>
    <row r="407" spans="1:4" ht="14.45" customHeight="1" x14ac:dyDescent="0.3">
      <c r="A407" s="26"/>
      <c r="B407" s="24"/>
      <c r="C407" s="25"/>
      <c r="D407" s="25"/>
    </row>
    <row r="408" spans="1:4" ht="14.45" customHeight="1" x14ac:dyDescent="0.3">
      <c r="A408" s="21"/>
      <c r="B408" s="22"/>
      <c r="C408" s="23"/>
      <c r="D408" s="23"/>
    </row>
    <row r="409" spans="1:4" ht="14.45" customHeight="1" x14ac:dyDescent="0.3">
      <c r="A409" s="26"/>
      <c r="B409" s="24"/>
      <c r="C409" s="25"/>
      <c r="D409" s="25"/>
    </row>
    <row r="410" spans="1:4" ht="14.45" customHeight="1" x14ac:dyDescent="0.3">
      <c r="A410" s="21"/>
      <c r="B410" s="22"/>
      <c r="C410" s="23"/>
      <c r="D410" s="23"/>
    </row>
    <row r="411" spans="1:4" ht="14.45" customHeight="1" x14ac:dyDescent="0.3">
      <c r="A411" s="26"/>
      <c r="B411" s="24"/>
      <c r="C411" s="25"/>
      <c r="D411" s="25"/>
    </row>
    <row r="412" spans="1:4" ht="14.45" customHeight="1" x14ac:dyDescent="0.3">
      <c r="A412" s="21"/>
      <c r="B412" s="22"/>
      <c r="C412" s="23"/>
      <c r="D412" s="23"/>
    </row>
    <row r="413" spans="1:4" ht="14.45" customHeight="1" x14ac:dyDescent="0.3">
      <c r="A413" s="26"/>
      <c r="B413" s="24"/>
      <c r="C413" s="25"/>
      <c r="D413" s="25"/>
    </row>
    <row r="414" spans="1:4" ht="14.45" customHeight="1" x14ac:dyDescent="0.3">
      <c r="A414" s="21"/>
      <c r="B414" s="22"/>
      <c r="C414" s="23"/>
      <c r="D414" s="23"/>
    </row>
    <row r="415" spans="1:4" ht="14.45" customHeight="1" x14ac:dyDescent="0.3">
      <c r="A415" s="26"/>
      <c r="B415" s="24"/>
      <c r="C415" s="25"/>
      <c r="D415" s="25"/>
    </row>
    <row r="416" spans="1:4" ht="14.45" customHeight="1" x14ac:dyDescent="0.3">
      <c r="A416" s="21"/>
      <c r="B416" s="22"/>
      <c r="C416" s="23"/>
      <c r="D416" s="23"/>
    </row>
    <row r="417" spans="1:4" ht="14.45" customHeight="1" x14ac:dyDescent="0.3">
      <c r="A417" s="26"/>
      <c r="B417" s="24"/>
      <c r="C417" s="25"/>
      <c r="D417" s="25"/>
    </row>
    <row r="418" spans="1:4" ht="14.45" customHeight="1" x14ac:dyDescent="0.3">
      <c r="A418" s="21"/>
      <c r="B418" s="22"/>
      <c r="C418" s="23"/>
      <c r="D418" s="23"/>
    </row>
    <row r="419" spans="1:4" ht="14.45" customHeight="1" x14ac:dyDescent="0.3">
      <c r="A419" s="26"/>
      <c r="B419" s="24"/>
      <c r="C419" s="25"/>
      <c r="D419" s="25"/>
    </row>
    <row r="420" spans="1:4" ht="14.45" customHeight="1" x14ac:dyDescent="0.3">
      <c r="A420" s="21"/>
      <c r="B420" s="22"/>
      <c r="C420" s="23"/>
      <c r="D420" s="23"/>
    </row>
    <row r="421" spans="1:4" ht="14.45" customHeight="1" x14ac:dyDescent="0.3">
      <c r="A421" s="26"/>
      <c r="B421" s="24"/>
      <c r="C421" s="25"/>
      <c r="D421" s="25"/>
    </row>
    <row r="422" spans="1:4" ht="14.45" customHeight="1" x14ac:dyDescent="0.3">
      <c r="A422" s="21"/>
      <c r="B422" s="22"/>
      <c r="C422" s="23"/>
      <c r="D422" s="23"/>
    </row>
    <row r="423" spans="1:4" ht="14.45" customHeight="1" x14ac:dyDescent="0.3">
      <c r="A423" s="26"/>
      <c r="B423" s="24"/>
      <c r="C423" s="25"/>
      <c r="D423" s="25"/>
    </row>
    <row r="424" spans="1:4" ht="14.45" customHeight="1" x14ac:dyDescent="0.3">
      <c r="A424" s="21"/>
      <c r="B424" s="22"/>
      <c r="C424" s="23"/>
      <c r="D424" s="23"/>
    </row>
    <row r="425" spans="1:4" ht="14.45" customHeight="1" x14ac:dyDescent="0.3">
      <c r="A425" s="26"/>
      <c r="B425" s="24"/>
      <c r="C425" s="25"/>
      <c r="D425" s="25"/>
    </row>
    <row r="426" spans="1:4" ht="14.45" customHeight="1" x14ac:dyDescent="0.3">
      <c r="A426" s="21"/>
      <c r="B426" s="22"/>
      <c r="C426" s="23"/>
      <c r="D426" s="23"/>
    </row>
    <row r="427" spans="1:4" ht="14.45" customHeight="1" x14ac:dyDescent="0.3">
      <c r="A427" s="26"/>
      <c r="B427" s="24"/>
      <c r="C427" s="25"/>
      <c r="D427" s="25"/>
    </row>
    <row r="428" spans="1:4" ht="14.45" customHeight="1" x14ac:dyDescent="0.3">
      <c r="A428" s="21"/>
      <c r="B428" s="22"/>
      <c r="C428" s="23"/>
      <c r="D428" s="23"/>
    </row>
    <row r="429" spans="1:4" ht="14.45" customHeight="1" x14ac:dyDescent="0.3">
      <c r="A429" s="26"/>
      <c r="B429" s="24"/>
      <c r="C429" s="25"/>
      <c r="D429" s="25"/>
    </row>
    <row r="430" spans="1:4" ht="14.45" customHeight="1" x14ac:dyDescent="0.3">
      <c r="A430" s="21"/>
      <c r="B430" s="22"/>
      <c r="C430" s="23"/>
      <c r="D430" s="23"/>
    </row>
    <row r="431" spans="1:4" ht="14.45" customHeight="1" x14ac:dyDescent="0.3">
      <c r="A431" s="26"/>
      <c r="B431" s="24"/>
      <c r="C431" s="25"/>
      <c r="D431" s="25"/>
    </row>
    <row r="432" spans="1:4" ht="14.45" customHeight="1" x14ac:dyDescent="0.3">
      <c r="A432" s="21"/>
      <c r="B432" s="22"/>
      <c r="C432" s="23"/>
      <c r="D432" s="23"/>
    </row>
    <row r="433" spans="1:4" ht="14.45" customHeight="1" x14ac:dyDescent="0.3">
      <c r="A433" s="26"/>
      <c r="B433" s="24"/>
      <c r="C433" s="25"/>
      <c r="D433" s="25"/>
    </row>
    <row r="434" spans="1:4" ht="14.45" customHeight="1" x14ac:dyDescent="0.3">
      <c r="A434" s="21"/>
      <c r="B434" s="22"/>
      <c r="C434" s="23"/>
      <c r="D434" s="23"/>
    </row>
    <row r="435" spans="1:4" ht="14.45" customHeight="1" x14ac:dyDescent="0.3">
      <c r="A435" s="26"/>
      <c r="B435" s="24"/>
      <c r="C435" s="25"/>
      <c r="D435" s="25"/>
    </row>
    <row r="436" spans="1:4" ht="14.45" customHeight="1" x14ac:dyDescent="0.3">
      <c r="A436" s="21"/>
      <c r="B436" s="22"/>
      <c r="C436" s="23"/>
      <c r="D436" s="23"/>
    </row>
    <row r="437" spans="1:4" ht="14.45" customHeight="1" x14ac:dyDescent="0.3">
      <c r="A437" s="26"/>
      <c r="B437" s="24"/>
      <c r="C437" s="25"/>
      <c r="D437" s="25"/>
    </row>
    <row r="438" spans="1:4" ht="14.45" customHeight="1" x14ac:dyDescent="0.3">
      <c r="A438" s="21"/>
      <c r="B438" s="22"/>
      <c r="C438" s="23"/>
      <c r="D438" s="23"/>
    </row>
    <row r="439" spans="1:4" ht="14.45" customHeight="1" x14ac:dyDescent="0.3">
      <c r="A439" s="26"/>
      <c r="B439" s="24"/>
      <c r="C439" s="25"/>
      <c r="D439" s="25"/>
    </row>
    <row r="440" spans="1:4" ht="14.45" customHeight="1" x14ac:dyDescent="0.3">
      <c r="A440" s="21"/>
      <c r="B440" s="22"/>
      <c r="C440" s="23"/>
      <c r="D440" s="23"/>
    </row>
    <row r="441" spans="1:4" ht="14.45" customHeight="1" x14ac:dyDescent="0.3">
      <c r="A441" s="26"/>
      <c r="B441" s="24"/>
      <c r="C441" s="25"/>
      <c r="D441" s="25"/>
    </row>
    <row r="442" spans="1:4" ht="14.45" customHeight="1" x14ac:dyDescent="0.3">
      <c r="A442" s="21"/>
      <c r="B442" s="22"/>
      <c r="C442" s="23"/>
      <c r="D442" s="23"/>
    </row>
    <row r="443" spans="1:4" ht="14.45" customHeight="1" x14ac:dyDescent="0.3">
      <c r="A443" s="26"/>
      <c r="B443" s="24"/>
      <c r="C443" s="25"/>
      <c r="D443" s="25"/>
    </row>
    <row r="444" spans="1:4" ht="14.45" customHeight="1" x14ac:dyDescent="0.3">
      <c r="A444" s="21"/>
      <c r="B444" s="22"/>
      <c r="C444" s="23"/>
      <c r="D444" s="23"/>
    </row>
    <row r="445" spans="1:4" ht="14.45" customHeight="1" x14ac:dyDescent="0.3">
      <c r="A445" s="26"/>
      <c r="B445" s="24"/>
      <c r="C445" s="25"/>
      <c r="D445" s="25"/>
    </row>
    <row r="446" spans="1:4" ht="14.45" customHeight="1" x14ac:dyDescent="0.3">
      <c r="A446" s="21"/>
      <c r="B446" s="22"/>
      <c r="C446" s="23"/>
      <c r="D446" s="23"/>
    </row>
    <row r="447" spans="1:4" ht="14.45" customHeight="1" x14ac:dyDescent="0.3">
      <c r="A447" s="26"/>
      <c r="B447" s="24"/>
      <c r="C447" s="25"/>
      <c r="D447" s="25"/>
    </row>
    <row r="448" spans="1:4" ht="14.45" customHeight="1" x14ac:dyDescent="0.3">
      <c r="A448" s="21"/>
      <c r="B448" s="22"/>
      <c r="C448" s="23"/>
      <c r="D448" s="23"/>
    </row>
    <row r="449" spans="1:4" ht="14.45" customHeight="1" x14ac:dyDescent="0.3">
      <c r="A449" s="26"/>
      <c r="B449" s="24"/>
      <c r="C449" s="25"/>
      <c r="D449" s="25"/>
    </row>
    <row r="450" spans="1:4" ht="14.45" customHeight="1" x14ac:dyDescent="0.3">
      <c r="A450" s="21"/>
      <c r="B450" s="22"/>
      <c r="C450" s="23"/>
      <c r="D450" s="23"/>
    </row>
    <row r="451" spans="1:4" ht="14.45" customHeight="1" x14ac:dyDescent="0.3">
      <c r="A451" s="26"/>
      <c r="B451" s="24"/>
      <c r="C451" s="25"/>
      <c r="D451" s="25"/>
    </row>
    <row r="452" spans="1:4" ht="14.45" customHeight="1" x14ac:dyDescent="0.3">
      <c r="A452" s="21"/>
      <c r="B452" s="22"/>
      <c r="C452" s="23"/>
      <c r="D452" s="23"/>
    </row>
    <row r="453" spans="1:4" ht="14.45" customHeight="1" x14ac:dyDescent="0.3">
      <c r="A453" s="26"/>
      <c r="B453" s="24"/>
      <c r="C453" s="25"/>
      <c r="D453" s="25"/>
    </row>
    <row r="454" spans="1:4" ht="14.45" customHeight="1" x14ac:dyDescent="0.3">
      <c r="A454" s="21"/>
      <c r="B454" s="22"/>
      <c r="C454" s="23"/>
      <c r="D454" s="23"/>
    </row>
    <row r="455" spans="1:4" ht="14.45" customHeight="1" x14ac:dyDescent="0.3">
      <c r="A455" s="26"/>
      <c r="B455" s="24"/>
      <c r="C455" s="25"/>
      <c r="D455" s="25"/>
    </row>
    <row r="456" spans="1:4" ht="14.45" customHeight="1" x14ac:dyDescent="0.3">
      <c r="A456" s="21"/>
      <c r="B456" s="22"/>
      <c r="C456" s="23"/>
      <c r="D456" s="23"/>
    </row>
    <row r="457" spans="1:4" ht="14.45" customHeight="1" x14ac:dyDescent="0.3">
      <c r="A457" s="26"/>
      <c r="B457" s="24"/>
      <c r="C457" s="25"/>
      <c r="D457" s="25"/>
    </row>
    <row r="458" spans="1:4" ht="14.45" customHeight="1" x14ac:dyDescent="0.3">
      <c r="A458" s="21"/>
      <c r="B458" s="22"/>
      <c r="C458" s="23"/>
      <c r="D458" s="23"/>
    </row>
    <row r="459" spans="1:4" ht="14.45" customHeight="1" x14ac:dyDescent="0.3">
      <c r="A459" s="26"/>
      <c r="B459" s="24"/>
      <c r="C459" s="25"/>
      <c r="D459" s="25"/>
    </row>
    <row r="460" spans="1:4" ht="14.45" customHeight="1" x14ac:dyDescent="0.3">
      <c r="A460" s="21"/>
      <c r="B460" s="22"/>
      <c r="C460" s="23"/>
      <c r="D460" s="23"/>
    </row>
    <row r="461" spans="1:4" ht="14.45" customHeight="1" x14ac:dyDescent="0.3">
      <c r="A461" s="26"/>
      <c r="B461" s="24"/>
      <c r="C461" s="25"/>
      <c r="D461" s="25"/>
    </row>
    <row r="462" spans="1:4" ht="14.45" customHeight="1" x14ac:dyDescent="0.3">
      <c r="A462" s="21"/>
      <c r="B462" s="22"/>
      <c r="C462" s="23"/>
      <c r="D462" s="23"/>
    </row>
    <row r="463" spans="1:4" ht="14.45" customHeight="1" x14ac:dyDescent="0.3">
      <c r="A463" s="26"/>
      <c r="B463" s="24"/>
      <c r="C463" s="25"/>
      <c r="D463" s="25"/>
    </row>
    <row r="464" spans="1:4" ht="14.45" customHeight="1" x14ac:dyDescent="0.3">
      <c r="A464" s="21"/>
      <c r="B464" s="22"/>
      <c r="C464" s="23"/>
      <c r="D464" s="23"/>
    </row>
    <row r="465" spans="1:4" ht="14.45" customHeight="1" x14ac:dyDescent="0.3">
      <c r="A465" s="26"/>
      <c r="B465" s="24"/>
      <c r="C465" s="25"/>
      <c r="D465" s="25"/>
    </row>
    <row r="466" spans="1:4" ht="14.45" customHeight="1" x14ac:dyDescent="0.3">
      <c r="A466" s="21"/>
      <c r="B466" s="22"/>
      <c r="C466" s="23"/>
      <c r="D466" s="23"/>
    </row>
    <row r="467" spans="1:4" ht="14.45" customHeight="1" x14ac:dyDescent="0.3">
      <c r="A467" s="26"/>
      <c r="B467" s="24"/>
      <c r="C467" s="25"/>
      <c r="D467" s="25"/>
    </row>
    <row r="468" spans="1:4" ht="14.45" customHeight="1" x14ac:dyDescent="0.3">
      <c r="A468" s="21"/>
      <c r="B468" s="22"/>
      <c r="C468" s="23"/>
      <c r="D468" s="23"/>
    </row>
    <row r="469" spans="1:4" ht="14.45" customHeight="1" x14ac:dyDescent="0.3">
      <c r="A469" s="26"/>
      <c r="B469" s="24"/>
      <c r="C469" s="25"/>
      <c r="D469" s="25"/>
    </row>
    <row r="470" spans="1:4" ht="14.45" customHeight="1" x14ac:dyDescent="0.3">
      <c r="A470" s="21"/>
      <c r="B470" s="22"/>
      <c r="C470" s="23"/>
      <c r="D470" s="23"/>
    </row>
    <row r="471" spans="1:4" ht="14.45" customHeight="1" x14ac:dyDescent="0.3">
      <c r="A471" s="26"/>
      <c r="B471" s="24"/>
      <c r="C471" s="25"/>
      <c r="D471" s="25"/>
    </row>
    <row r="472" spans="1:4" ht="14.45" customHeight="1" x14ac:dyDescent="0.3">
      <c r="A472" s="21"/>
      <c r="B472" s="22"/>
      <c r="C472" s="23"/>
      <c r="D472" s="23"/>
    </row>
    <row r="473" spans="1:4" ht="14.45" customHeight="1" x14ac:dyDescent="0.3">
      <c r="A473" s="26"/>
      <c r="B473" s="24"/>
      <c r="C473" s="25"/>
      <c r="D473" s="25"/>
    </row>
    <row r="474" spans="1:4" ht="14.45" customHeight="1" x14ac:dyDescent="0.3">
      <c r="A474" s="21"/>
      <c r="B474" s="22"/>
      <c r="C474" s="23"/>
      <c r="D474" s="23"/>
    </row>
    <row r="475" spans="1:4" ht="14.45" customHeight="1" x14ac:dyDescent="0.3">
      <c r="A475" s="26"/>
      <c r="B475" s="24"/>
      <c r="C475" s="25"/>
      <c r="D475" s="25"/>
    </row>
    <row r="476" spans="1:4" ht="14.45" customHeight="1" x14ac:dyDescent="0.3">
      <c r="A476" s="21"/>
      <c r="B476" s="22"/>
      <c r="C476" s="23"/>
      <c r="D476" s="23"/>
    </row>
    <row r="477" spans="1:4" ht="14.45" customHeight="1" x14ac:dyDescent="0.3">
      <c r="A477" s="26"/>
      <c r="B477" s="24"/>
      <c r="C477" s="25"/>
      <c r="D477" s="25"/>
    </row>
    <row r="478" spans="1:4" ht="14.45" customHeight="1" x14ac:dyDescent="0.3">
      <c r="A478" s="21"/>
      <c r="B478" s="22"/>
      <c r="C478" s="23"/>
      <c r="D478" s="23"/>
    </row>
    <row r="479" spans="1:4" ht="14.45" customHeight="1" x14ac:dyDescent="0.3">
      <c r="A479" s="26"/>
      <c r="B479" s="24"/>
      <c r="C479" s="25"/>
      <c r="D479" s="25"/>
    </row>
    <row r="480" spans="1:4" ht="14.45" customHeight="1" x14ac:dyDescent="0.3">
      <c r="A480" s="21"/>
      <c r="B480" s="22"/>
      <c r="C480" s="23"/>
      <c r="D480" s="23"/>
    </row>
    <row r="481" spans="1:4" ht="14.45" customHeight="1" x14ac:dyDescent="0.3">
      <c r="A481" s="26"/>
      <c r="B481" s="24"/>
      <c r="C481" s="25"/>
      <c r="D481" s="25"/>
    </row>
    <row r="482" spans="1:4" ht="14.45" customHeight="1" x14ac:dyDescent="0.3">
      <c r="A482" s="21"/>
      <c r="B482" s="22"/>
      <c r="C482" s="23"/>
      <c r="D482" s="23"/>
    </row>
    <row r="483" spans="1:4" ht="14.45" customHeight="1" x14ac:dyDescent="0.3">
      <c r="A483" s="26"/>
      <c r="B483" s="24"/>
      <c r="C483" s="25"/>
      <c r="D483" s="25"/>
    </row>
    <row r="484" spans="1:4" ht="14.45" customHeight="1" x14ac:dyDescent="0.3">
      <c r="A484" s="21"/>
      <c r="B484" s="22"/>
      <c r="C484" s="23"/>
      <c r="D484" s="23"/>
    </row>
    <row r="485" spans="1:4" ht="14.45" customHeight="1" x14ac:dyDescent="0.3">
      <c r="A485" s="26"/>
      <c r="B485" s="24"/>
      <c r="C485" s="25"/>
      <c r="D485" s="25"/>
    </row>
    <row r="486" spans="1:4" ht="14.45" customHeight="1" x14ac:dyDescent="0.3">
      <c r="A486" s="21"/>
      <c r="B486" s="22"/>
      <c r="C486" s="23"/>
      <c r="D486" s="23"/>
    </row>
    <row r="487" spans="1:4" ht="14.45" customHeight="1" x14ac:dyDescent="0.3">
      <c r="A487" s="26"/>
      <c r="B487" s="24"/>
      <c r="C487" s="25"/>
      <c r="D487" s="25"/>
    </row>
    <row r="488" spans="1:4" ht="14.45" customHeight="1" x14ac:dyDescent="0.3">
      <c r="A488" s="21"/>
      <c r="B488" s="22"/>
      <c r="C488" s="23"/>
      <c r="D488" s="23"/>
    </row>
    <row r="489" spans="1:4" ht="14.45" customHeight="1" x14ac:dyDescent="0.3">
      <c r="A489" s="26"/>
      <c r="B489" s="24"/>
      <c r="C489" s="25"/>
      <c r="D489" s="25"/>
    </row>
    <row r="490" spans="1:4" ht="14.45" customHeight="1" x14ac:dyDescent="0.3">
      <c r="A490" s="21"/>
      <c r="B490" s="22"/>
      <c r="C490" s="23"/>
      <c r="D490" s="23"/>
    </row>
    <row r="491" spans="1:4" ht="14.45" customHeight="1" x14ac:dyDescent="0.3">
      <c r="A491" s="26"/>
      <c r="B491" s="24"/>
      <c r="C491" s="25"/>
      <c r="D491" s="25"/>
    </row>
    <row r="492" spans="1:4" ht="14.45" customHeight="1" x14ac:dyDescent="0.3">
      <c r="A492" s="21"/>
      <c r="B492" s="22"/>
      <c r="C492" s="23"/>
      <c r="D492" s="23"/>
    </row>
    <row r="493" spans="1:4" ht="14.45" customHeight="1" x14ac:dyDescent="0.3">
      <c r="A493" s="26"/>
      <c r="B493" s="24"/>
      <c r="C493" s="25"/>
      <c r="D493" s="25"/>
    </row>
    <row r="494" spans="1:4" ht="14.45" customHeight="1" x14ac:dyDescent="0.3">
      <c r="A494" s="21"/>
      <c r="B494" s="22"/>
      <c r="C494" s="23"/>
      <c r="D494" s="23"/>
    </row>
    <row r="495" spans="1:4" ht="14.45" customHeight="1" x14ac:dyDescent="0.3">
      <c r="A495" s="26"/>
      <c r="B495" s="24"/>
      <c r="C495" s="25"/>
      <c r="D495" s="25"/>
    </row>
    <row r="496" spans="1:4" ht="14.45" customHeight="1" x14ac:dyDescent="0.3">
      <c r="A496" s="21"/>
      <c r="B496" s="22"/>
      <c r="C496" s="23"/>
      <c r="D496" s="23"/>
    </row>
    <row r="497" spans="1:4" ht="14.45" customHeight="1" x14ac:dyDescent="0.3">
      <c r="A497" s="26"/>
      <c r="B497" s="24"/>
      <c r="C497" s="25"/>
      <c r="D497" s="25"/>
    </row>
    <row r="498" spans="1:4" ht="14.45" customHeight="1" x14ac:dyDescent="0.3">
      <c r="A498" s="21"/>
      <c r="B498" s="22"/>
      <c r="C498" s="23"/>
      <c r="D498" s="23"/>
    </row>
    <row r="499" spans="1:4" ht="14.45" customHeight="1" x14ac:dyDescent="0.3">
      <c r="A499" s="26"/>
      <c r="B499" s="24"/>
      <c r="C499" s="25"/>
      <c r="D499" s="25"/>
    </row>
    <row r="500" spans="1:4" ht="14.45" customHeight="1" x14ac:dyDescent="0.3">
      <c r="A500" s="21"/>
      <c r="B500" s="22"/>
      <c r="C500" s="23"/>
      <c r="D500" s="23"/>
    </row>
    <row r="501" spans="1:4" ht="14.45" customHeight="1" x14ac:dyDescent="0.3">
      <c r="A501" s="26"/>
      <c r="B501" s="24"/>
      <c r="C501" s="25"/>
      <c r="D501" s="25"/>
    </row>
    <row r="502" spans="1:4" ht="14.45" customHeight="1" x14ac:dyDescent="0.3">
      <c r="A502" s="21"/>
      <c r="B502" s="22"/>
      <c r="C502" s="23"/>
      <c r="D502" s="23"/>
    </row>
    <row r="503" spans="1:4" ht="14.45" customHeight="1" x14ac:dyDescent="0.3">
      <c r="A503" s="26"/>
      <c r="B503" s="24"/>
      <c r="C503" s="25"/>
      <c r="D503" s="25"/>
    </row>
    <row r="504" spans="1:4" ht="14.45" customHeight="1" x14ac:dyDescent="0.3">
      <c r="A504" s="21"/>
      <c r="B504" s="22"/>
      <c r="C504" s="23"/>
      <c r="D504" s="23"/>
    </row>
    <row r="505" spans="1:4" ht="14.45" customHeight="1" x14ac:dyDescent="0.3">
      <c r="A505" s="26"/>
      <c r="B505" s="24"/>
      <c r="C505" s="25"/>
      <c r="D505" s="25"/>
    </row>
    <row r="506" spans="1:4" ht="14.45" customHeight="1" x14ac:dyDescent="0.3">
      <c r="A506" s="21"/>
      <c r="B506" s="22"/>
      <c r="C506" s="23"/>
      <c r="D506" s="23"/>
    </row>
    <row r="507" spans="1:4" ht="14.45" customHeight="1" x14ac:dyDescent="0.3">
      <c r="A507" s="26"/>
      <c r="B507" s="24"/>
      <c r="C507" s="25"/>
      <c r="D507" s="25"/>
    </row>
    <row r="508" spans="1:4" ht="14.45" customHeight="1" x14ac:dyDescent="0.3">
      <c r="A508" s="21"/>
      <c r="B508" s="22"/>
      <c r="C508" s="23"/>
      <c r="D508" s="23"/>
    </row>
    <row r="509" spans="1:4" ht="14.45" customHeight="1" x14ac:dyDescent="0.3">
      <c r="A509" s="26"/>
      <c r="B509" s="24"/>
      <c r="C509" s="25"/>
      <c r="D509" s="25"/>
    </row>
    <row r="510" spans="1:4" ht="14.45" customHeight="1" x14ac:dyDescent="0.3">
      <c r="A510" s="21"/>
      <c r="B510" s="22"/>
      <c r="C510" s="23"/>
      <c r="D510" s="23"/>
    </row>
    <row r="511" spans="1:4" ht="14.45" customHeight="1" x14ac:dyDescent="0.3">
      <c r="A511" s="26"/>
      <c r="B511" s="24"/>
      <c r="C511" s="25"/>
      <c r="D511" s="25"/>
    </row>
    <row r="512" spans="1:4" ht="14.45" customHeight="1" x14ac:dyDescent="0.3">
      <c r="A512" s="21"/>
      <c r="B512" s="22"/>
      <c r="C512" s="23"/>
      <c r="D512" s="23"/>
    </row>
    <row r="513" spans="1:4" ht="14.45" customHeight="1" x14ac:dyDescent="0.3">
      <c r="A513" s="26"/>
      <c r="B513" s="24"/>
      <c r="C513" s="25"/>
      <c r="D513" s="25"/>
    </row>
    <row r="514" spans="1:4" ht="14.45" customHeight="1" x14ac:dyDescent="0.3">
      <c r="A514" s="21"/>
      <c r="B514" s="22"/>
      <c r="C514" s="23"/>
      <c r="D514" s="23"/>
    </row>
    <row r="515" spans="1:4" ht="14.45" customHeight="1" x14ac:dyDescent="0.3">
      <c r="A515" s="26"/>
      <c r="B515" s="24"/>
      <c r="C515" s="25"/>
      <c r="D515" s="25"/>
    </row>
    <row r="516" spans="1:4" ht="14.45" customHeight="1" x14ac:dyDescent="0.3">
      <c r="A516" s="21"/>
      <c r="B516" s="22"/>
      <c r="C516" s="23"/>
      <c r="D516" s="23"/>
    </row>
  </sheetData>
  <hyperlinks>
    <hyperlink ref="A3" location="Innehåll!A1" display="Tillbaka till Innehåll" xr:uid="{A63D396D-DB95-4B1A-A117-990E9FCFF50F}"/>
  </hyperlinks>
  <pageMargins left="0.7" right="0.7" top="0.75" bottom="0.75" header="0.3" footer="0.3"/>
  <pageSetup paperSize="9" orientation="portrait" r:id="rId1"/>
  <ignoredErrors>
    <ignoredError sqref="A7:A296" numberStoredAsText="1"/>
  </ignoredErrors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Innehåll</vt:lpstr>
      <vt:lpstr>Tabell 1</vt:lpstr>
      <vt:lpstr>Tabell 2</vt:lpstr>
      <vt:lpstr>Tabell 3</vt:lpstr>
      <vt:lpstr>Tabell 4</vt:lpstr>
      <vt:lpstr>Tabell 5</vt:lpstr>
      <vt:lpstr>Tabell 6</vt:lpstr>
      <vt:lpstr>Tabell 7</vt:lpstr>
      <vt:lpstr>Tabell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Tabellbilaga Film på bio 2025</dc:title>
  <dc:subject>Biografer, Film</dc:subject>
  <dc:creator>Myndigheten för kulturanalys</dc:creator>
  <cp:keywords>filmstatistik, biografstatistik, film på bio</cp:keywords>
  <cp:lastModifiedBy>Marja Janusson</cp:lastModifiedBy>
  <dcterms:created xsi:type="dcterms:W3CDTF">2015-06-05T18:19:34Z</dcterms:created>
  <dcterms:modified xsi:type="dcterms:W3CDTF">2026-09-23T09:16:53Z</dcterms:modified>
</cp:coreProperties>
</file>